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showInkAnnotation="0" autoCompressPictures="0"/>
  <mc:AlternateContent xmlns:mc="http://schemas.openxmlformats.org/markup-compatibility/2006">
    <mc:Choice Requires="x15">
      <x15ac:absPath xmlns:x15ac="http://schemas.microsoft.com/office/spreadsheetml/2010/11/ac" url="E:\FileHistory\Heinz\HPNBHEINZ\Data\C\Users\Heinz\SkyDrive\Dokumente\"/>
    </mc:Choice>
  </mc:AlternateContent>
  <xr:revisionPtr revIDLastSave="0" documentId="8_{A8248090-1FE2-44A7-B5D8-355D5DA87390}" xr6:coauthVersionLast="32" xr6:coauthVersionMax="32" xr10:uidLastSave="{00000000-0000-0000-0000-000000000000}"/>
  <bookViews>
    <workbookView xWindow="0" yWindow="0" windowWidth="6396" windowHeight="9600" xr2:uid="{00000000-000D-0000-FFFF-FFFF00000000}"/>
  </bookViews>
  <sheets>
    <sheet name="Tabelle1" sheetId="1" r:id="rId1"/>
    <sheet name="Tabelle2" sheetId="2" r:id="rId2"/>
    <sheet name="Tabelle3" sheetId="3" r:id="rId3"/>
  </sheet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H33" i="1" l="1"/>
  <c r="F34" i="1"/>
  <c r="H35" i="1"/>
  <c r="F36" i="1"/>
  <c r="H37" i="1"/>
  <c r="F38" i="1"/>
  <c r="H39" i="1"/>
  <c r="F40" i="1"/>
  <c r="H41" i="1"/>
  <c r="F42" i="1"/>
  <c r="H43" i="1"/>
  <c r="F44" i="1"/>
  <c r="H45" i="1"/>
  <c r="F46" i="1"/>
  <c r="H47" i="1"/>
  <c r="F48" i="1"/>
  <c r="G47" i="1"/>
  <c r="G43" i="1"/>
  <c r="G41" i="1"/>
  <c r="G39" i="1"/>
  <c r="G37" i="1"/>
  <c r="G35" i="1"/>
  <c r="G33" i="1"/>
  <c r="J47" i="1"/>
  <c r="I48" i="1"/>
  <c r="J45" i="1"/>
  <c r="I46" i="1"/>
  <c r="J43" i="1"/>
  <c r="I44" i="1"/>
  <c r="J41" i="1"/>
  <c r="I42" i="1"/>
  <c r="J39" i="1"/>
  <c r="I40" i="1"/>
  <c r="J37" i="1"/>
  <c r="I38" i="1"/>
  <c r="J35" i="1"/>
  <c r="I36" i="1"/>
  <c r="J33" i="1"/>
  <c r="I34" i="1"/>
  <c r="I32" i="1"/>
  <c r="G48" i="1"/>
  <c r="K48" i="1"/>
  <c r="G45" i="1"/>
  <c r="G46" i="1"/>
  <c r="K46" i="1"/>
  <c r="G44" i="1"/>
  <c r="K44" i="1"/>
  <c r="G42" i="1"/>
  <c r="K42" i="1"/>
  <c r="G40" i="1"/>
  <c r="K40" i="1"/>
  <c r="G38" i="1"/>
  <c r="K38" i="1"/>
  <c r="G36" i="1"/>
  <c r="K36" i="1"/>
  <c r="G34" i="1"/>
  <c r="K34" i="1"/>
  <c r="J48" i="1"/>
  <c r="J46" i="1"/>
  <c r="J44" i="1"/>
  <c r="J42" i="1"/>
  <c r="J40" i="1"/>
  <c r="J38" i="1"/>
  <c r="J36" i="1"/>
  <c r="J34" i="1"/>
  <c r="K43" i="1"/>
  <c r="K39" i="1"/>
  <c r="K37" i="1"/>
  <c r="K35" i="1"/>
  <c r="K33" i="1"/>
  <c r="K47" i="1"/>
  <c r="K45" i="1"/>
  <c r="K41" i="1"/>
  <c r="H48" i="1"/>
  <c r="H46" i="1"/>
  <c r="H44" i="1"/>
  <c r="H42" i="1"/>
  <c r="H40" i="1"/>
  <c r="H38" i="1"/>
  <c r="H36" i="1"/>
  <c r="H34" i="1"/>
  <c r="K32" i="1"/>
  <c r="J32" i="1"/>
</calcChain>
</file>

<file path=xl/sharedStrings.xml><?xml version="1.0" encoding="utf-8"?>
<sst xmlns="http://schemas.openxmlformats.org/spreadsheetml/2006/main" count="69" uniqueCount="54">
  <si>
    <t>EINGABEN</t>
  </si>
  <si>
    <t>RESULTATE</t>
  </si>
  <si>
    <t>MATERIALSCHICHT</t>
  </si>
  <si>
    <t>ρ</t>
  </si>
  <si>
    <t>c</t>
  </si>
  <si>
    <t>λ</t>
  </si>
  <si>
    <t>d</t>
  </si>
  <si>
    <t>[mm]</t>
  </si>
  <si>
    <t>[W/(m·K)]</t>
  </si>
  <si>
    <t>[kJ/(kg·K)]</t>
  </si>
  <si>
    <t>[kg/m3]</t>
  </si>
  <si>
    <t>[°C]</t>
  </si>
  <si>
    <t>[ - ]</t>
  </si>
  <si>
    <t>Kalkputz</t>
  </si>
  <si>
    <t>FOAMGLAS - Platten</t>
  </si>
  <si>
    <t>d/λ</t>
  </si>
  <si>
    <t>Σd/λ</t>
  </si>
  <si>
    <t>Schichtgrenze</t>
  </si>
  <si>
    <t>Oberfläche aussen</t>
  </si>
  <si>
    <t>………………</t>
  </si>
  <si>
    <t>(von aussen nach innen; max. 8 Schichten)</t>
  </si>
  <si>
    <t>Oberfläche innen (Ergebnis ab der letzten Materialschicht)</t>
  </si>
  <si>
    <t xml:space="preserve">sowie: </t>
  </si>
  <si>
    <r>
      <t>ERGÄNZENDE LINKS:</t>
    </r>
    <r>
      <rPr>
        <sz val="10"/>
        <rFont val="Arial"/>
        <family val="2"/>
      </rPr>
      <t xml:space="preserve"> Zur Thermischen Halbwertszeit</t>
    </r>
  </si>
  <si>
    <t>HWZ</t>
  </si>
  <si>
    <t>Ziegelstein / Backstein</t>
  </si>
  <si>
    <t>Mittlere Oberflächentemperatur innen [θoi_quer]</t>
  </si>
  <si>
    <t>Minimale Oberflächentemperatur aussen [θoe_min]</t>
  </si>
  <si>
    <t>Maximale Oberflächentemperatur aussen [θoe_max]</t>
  </si>
  <si>
    <t xml:space="preserve">Bedingung: [θoe_max &gt; θoi_quer] </t>
  </si>
  <si>
    <t xml:space="preserve"> θoe_min &lt; θoi_quer</t>
  </si>
  <si>
    <t xml:space="preserve"> θoe_min ≥ θoi_quer</t>
  </si>
  <si>
    <t>stationär von i nach e</t>
  </si>
  <si>
    <t>gedämpft von e nach i</t>
  </si>
  <si>
    <t>August 2013 / Ba.; REVIDIERT September 2013</t>
  </si>
  <si>
    <t>http://www.oekopriority.com/upload/download/sbz-003_1987_105_3_a_002_d.zip</t>
  </si>
  <si>
    <t xml:space="preserve">                  </t>
  </si>
  <si>
    <t>(dunkelblau = verdeckte Hilfswerte)</t>
  </si>
  <si>
    <t xml:space="preserve">        </t>
  </si>
  <si>
    <t>SFk</t>
  </si>
  <si>
    <t>HWDk</t>
  </si>
  <si>
    <r>
      <t>θk_min</t>
    </r>
    <r>
      <rPr>
        <sz val="10"/>
        <rFont val="Arial"/>
        <family val="2"/>
      </rPr>
      <t xml:space="preserve"> [°C], </t>
    </r>
    <r>
      <rPr>
        <b/>
        <sz val="10"/>
        <rFont val="Arial"/>
        <family val="2"/>
      </rPr>
      <t>wenn:</t>
    </r>
  </si>
  <si>
    <t>θk_min [°C], wenn:</t>
  </si>
  <si>
    <t>θk_max</t>
  </si>
  <si>
    <t>θk_quer</t>
  </si>
  <si>
    <t>HWZk***</t>
  </si>
  <si>
    <t>THERMISCHER SCHUTZFAKTOR [SFk] von mehrschichtigen Konstuktionen gegen Wärmeeindringung.</t>
  </si>
  <si>
    <t xml:space="preserve">Mit akkumulierten HALBWERTSZEITEN [HWZk] und HALBWERTSDICKEN [HWDk] sowie resultierenden </t>
  </si>
  <si>
    <r>
      <t>MINIMAL / MAXIMAL - SCHICHTGRENZ - TEMPERATUREN [</t>
    </r>
    <r>
      <rPr>
        <b/>
        <sz val="18"/>
        <rFont val="Arial"/>
        <family val="2"/>
      </rPr>
      <t>θk]</t>
    </r>
    <r>
      <rPr>
        <b/>
        <sz val="18"/>
        <rFont val="Arial"/>
        <family val="2"/>
      </rPr>
      <t xml:space="preserve"> mit oder ohne Temperaturgefälle.</t>
    </r>
  </si>
  <si>
    <r>
      <t xml:space="preserve">BERECHNUNGSTABELLE                            </t>
    </r>
    <r>
      <rPr>
        <b/>
        <sz val="14"/>
        <rFont val="Arial"/>
        <family val="2"/>
      </rPr>
      <t>Das eingetragene Beispiel (gelbe Felder) kann überschrieben werden.</t>
    </r>
  </si>
  <si>
    <r>
      <t xml:space="preserve">                                                                                 </t>
    </r>
    <r>
      <rPr>
        <sz val="10"/>
        <color indexed="12"/>
        <rFont val="Arial"/>
        <family val="2"/>
      </rPr>
      <t xml:space="preserve">***akkumulierte Halbwertszeiten [h], siehe: </t>
    </r>
  </si>
  <si>
    <t>beachte auch:1.443 ·HWZk = Auskühlkennzeit [zk] nach ÖNORM B8110</t>
  </si>
  <si>
    <t>http://apps.cellularglassengineering.com/de/programs/p20/</t>
  </si>
  <si>
    <t>http://www.oekopriority.com/upload/download/sbz-003_1987_105_3_a_002_d.pdf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</si>
</sst>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b/>
      <sz val="10"/>
      <name val="Arial"/>
      <family val="2"/>
    </font>
    <font>
      <u/>
      <sz val="10"/>
      <color indexed="12"/>
      <name val="Arial"/>
      <family val="2"/>
    </font>
    <font>
      <sz val="8"/>
      <name val="Arial"/>
      <family val="2"/>
    </font>
    <font>
      <b/>
      <sz val="14"/>
      <name val="Arial"/>
      <family val="2"/>
    </font>
    <font>
      <sz val="14"/>
      <name val="Arial"/>
      <family val="2"/>
    </font>
    <font>
      <sz val="10"/>
      <color indexed="10"/>
      <name val="Arial"/>
      <family val="2"/>
    </font>
    <font>
      <sz val="10"/>
      <color indexed="12"/>
      <name val="Arial"/>
      <family val="2"/>
    </font>
    <font>
      <sz val="10"/>
      <color indexed="10"/>
      <name val="Arial"/>
      <family val="2"/>
    </font>
    <font>
      <i/>
      <sz val="10"/>
      <name val="Arial"/>
      <family val="2"/>
    </font>
    <font>
      <b/>
      <i/>
      <sz val="10"/>
      <name val="Arial"/>
      <family val="2"/>
    </font>
    <font>
      <b/>
      <i/>
      <u/>
      <sz val="12"/>
      <color indexed="12"/>
      <name val="Arial"/>
      <family val="2"/>
    </font>
    <font>
      <b/>
      <i/>
      <sz val="12"/>
      <color indexed="12"/>
      <name val="Arial"/>
      <family val="2"/>
    </font>
    <font>
      <b/>
      <i/>
      <sz val="10"/>
      <color indexed="12"/>
      <name val="Arial"/>
      <family val="2"/>
    </font>
    <font>
      <b/>
      <sz val="12"/>
      <name val="Arial"/>
      <family val="2"/>
    </font>
    <font>
      <sz val="12"/>
      <name val="Arial"/>
      <family val="2"/>
    </font>
    <font>
      <b/>
      <sz val="18"/>
      <name val="Arial"/>
      <family val="2"/>
    </font>
    <font>
      <sz val="10"/>
      <name val="Arial"/>
      <family val="2"/>
    </font>
    <font>
      <sz val="10"/>
      <color indexed="12"/>
      <name val="Arial"/>
      <family val="2"/>
    </font>
    <font>
      <sz val="10"/>
      <color indexed="48"/>
      <name val="Arial"/>
      <family val="2"/>
    </font>
    <font>
      <b/>
      <sz val="10"/>
      <color indexed="12"/>
      <name val="Arial"/>
      <family val="2"/>
    </font>
  </fonts>
  <fills count="9">
    <fill>
      <patternFill patternType="none"/>
    </fill>
    <fill>
      <patternFill patternType="gray125"/>
    </fill>
    <fill>
      <patternFill patternType="solid">
        <fgColor indexed="63"/>
        <bgColor indexed="64"/>
      </patternFill>
    </fill>
    <fill>
      <patternFill patternType="solid">
        <fgColor indexed="52"/>
        <bgColor indexed="64"/>
      </patternFill>
    </fill>
    <fill>
      <patternFill patternType="solid">
        <fgColor indexed="13"/>
        <bgColor indexed="64"/>
      </patternFill>
    </fill>
    <fill>
      <patternFill patternType="solid">
        <fgColor indexed="47"/>
        <bgColor indexed="64"/>
      </patternFill>
    </fill>
    <fill>
      <patternFill patternType="solid">
        <fgColor indexed="40"/>
        <bgColor indexed="64"/>
      </patternFill>
    </fill>
    <fill>
      <patternFill patternType="solid">
        <fgColor indexed="43"/>
        <bgColor indexed="64"/>
      </patternFill>
    </fill>
    <fill>
      <patternFill patternType="solid">
        <fgColor indexed="44"/>
        <bgColor indexed="64"/>
      </patternFill>
    </fill>
  </fills>
  <borders count="24">
    <border>
      <left/>
      <right/>
      <top/>
      <bottom/>
      <diagonal/>
    </border>
    <border>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ck">
        <color auto="1"/>
      </left>
      <right/>
      <top/>
      <bottom/>
      <diagonal/>
    </border>
    <border>
      <left style="thick">
        <color auto="1"/>
      </left>
      <right style="thin">
        <color auto="1"/>
      </right>
      <top/>
      <bottom/>
      <diagonal/>
    </border>
    <border>
      <left style="thick">
        <color auto="1"/>
      </left>
      <right/>
      <top style="thin">
        <color auto="1"/>
      </top>
      <bottom/>
      <diagonal/>
    </border>
    <border>
      <left style="thick">
        <color auto="1"/>
      </left>
      <right/>
      <top style="thick">
        <color auto="1"/>
      </top>
      <bottom/>
      <diagonal/>
    </border>
    <border>
      <left/>
      <right/>
      <top style="thick">
        <color auto="1"/>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right style="thin">
        <color auto="1"/>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n">
        <color auto="1"/>
      </left>
      <right/>
      <top/>
      <bottom/>
      <diagonal/>
    </border>
    <border>
      <left/>
      <right style="thick">
        <color auto="1"/>
      </right>
      <top style="thin">
        <color auto="1"/>
      </top>
      <bottom/>
      <diagonal/>
    </border>
    <border>
      <left style="thin">
        <color auto="1"/>
      </left>
      <right/>
      <top style="thin">
        <color auto="1"/>
      </top>
      <bottom/>
      <diagonal/>
    </border>
    <border>
      <left style="thin">
        <color auto="1"/>
      </left>
      <right/>
      <top style="thick">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17">
    <xf numFmtId="0" fontId="0" fillId="0" borderId="0" xfId="0"/>
    <xf numFmtId="0" fontId="0" fillId="0" borderId="0" xfId="0" applyAlignment="1"/>
    <xf numFmtId="0" fontId="3" fillId="0" borderId="0" xfId="1" applyFont="1" applyAlignment="1" applyProtection="1"/>
    <xf numFmtId="0" fontId="5" fillId="0" borderId="0" xfId="0" applyFont="1"/>
    <xf numFmtId="0" fontId="6" fillId="0" borderId="0" xfId="0" applyFont="1"/>
    <xf numFmtId="0" fontId="0" fillId="0" borderId="1" xfId="0" applyBorder="1" applyAlignment="1"/>
    <xf numFmtId="0" fontId="0" fillId="0" borderId="0" xfId="0" applyBorder="1" applyAlignment="1"/>
    <xf numFmtId="0" fontId="0" fillId="0" borderId="0" xfId="0" applyBorder="1"/>
    <xf numFmtId="0" fontId="0" fillId="0" borderId="0" xfId="0" applyBorder="1" applyAlignment="1">
      <alignment horizontal="center"/>
    </xf>
    <xf numFmtId="0" fontId="0" fillId="0" borderId="0" xfId="0" applyBorder="1" applyAlignment="1">
      <alignment horizontal="left"/>
    </xf>
    <xf numFmtId="0" fontId="8" fillId="2" borderId="0" xfId="0" applyFont="1" applyFill="1" applyBorder="1" applyAlignment="1">
      <alignment horizontal="center"/>
    </xf>
    <xf numFmtId="0" fontId="2" fillId="3" borderId="2" xfId="0" applyFont="1" applyFill="1" applyBorder="1" applyAlignment="1">
      <alignment horizontal="center"/>
    </xf>
    <xf numFmtId="0" fontId="2" fillId="0" borderId="0" xfId="0" applyFont="1" applyFill="1" applyBorder="1" applyAlignment="1">
      <alignment horizontal="center"/>
    </xf>
    <xf numFmtId="0" fontId="2" fillId="4" borderId="0" xfId="0" applyFont="1" applyFill="1" applyBorder="1" applyAlignment="1">
      <alignment horizontal="center"/>
    </xf>
    <xf numFmtId="0" fontId="8" fillId="0" borderId="0" xfId="0" applyFont="1" applyBorder="1" applyAlignment="1"/>
    <xf numFmtId="0" fontId="0" fillId="0" borderId="2" xfId="0" applyFill="1" applyBorder="1" applyAlignment="1">
      <alignment horizontal="center"/>
    </xf>
    <xf numFmtId="0" fontId="0" fillId="0" borderId="3" xfId="0" applyFill="1" applyBorder="1" applyAlignment="1">
      <alignment horizontal="center"/>
    </xf>
    <xf numFmtId="0" fontId="0" fillId="0" borderId="3" xfId="0" applyBorder="1" applyAlignment="1">
      <alignment horizontal="center"/>
    </xf>
    <xf numFmtId="0" fontId="2" fillId="3" borderId="3" xfId="0" applyFont="1" applyFill="1" applyBorder="1" applyAlignment="1">
      <alignment horizontal="center"/>
    </xf>
    <xf numFmtId="0" fontId="8" fillId="2" borderId="3" xfId="0" applyFont="1" applyFill="1" applyBorder="1" applyAlignment="1">
      <alignment horizontal="center"/>
    </xf>
    <xf numFmtId="0" fontId="2" fillId="3" borderId="4" xfId="0" applyFont="1" applyFill="1" applyBorder="1" applyAlignment="1">
      <alignment horizontal="center"/>
    </xf>
    <xf numFmtId="0" fontId="7" fillId="0" borderId="3" xfId="0" applyFont="1" applyBorder="1" applyAlignment="1"/>
    <xf numFmtId="0" fontId="0" fillId="0" borderId="4" xfId="0" applyBorder="1" applyAlignment="1">
      <alignment horizontal="center"/>
    </xf>
    <xf numFmtId="0" fontId="0" fillId="0" borderId="5" xfId="0" applyBorder="1" applyAlignment="1"/>
    <xf numFmtId="0" fontId="2" fillId="5" borderId="6" xfId="0" applyFont="1" applyFill="1" applyBorder="1" applyAlignment="1">
      <alignment horizontal="center"/>
    </xf>
    <xf numFmtId="0" fontId="2" fillId="5" borderId="5" xfId="0" applyFont="1" applyFill="1" applyBorder="1" applyAlignment="1">
      <alignment horizontal="center"/>
    </xf>
    <xf numFmtId="0" fontId="1" fillId="0" borderId="0" xfId="0" applyFont="1" applyAlignment="1"/>
    <xf numFmtId="0" fontId="11" fillId="0" borderId="0" xfId="0" applyFont="1"/>
    <xf numFmtId="0" fontId="12" fillId="0" borderId="0" xfId="1" applyFont="1" applyAlignment="1" applyProtection="1"/>
    <xf numFmtId="0" fontId="13" fillId="0" borderId="0" xfId="0" applyFont="1"/>
    <xf numFmtId="0" fontId="14" fillId="0" borderId="0" xfId="0" applyFont="1"/>
    <xf numFmtId="0" fontId="8" fillId="0" borderId="0" xfId="1" applyFont="1" applyAlignment="1" applyProtection="1"/>
    <xf numFmtId="0" fontId="8" fillId="0" borderId="0" xfId="0" applyFont="1" applyAlignment="1"/>
    <xf numFmtId="0" fontId="15" fillId="0" borderId="0" xfId="0" applyFont="1"/>
    <xf numFmtId="0" fontId="16" fillId="0" borderId="0" xfId="0" applyFont="1"/>
    <xf numFmtId="0" fontId="0" fillId="0" borderId="7" xfId="0" applyBorder="1"/>
    <xf numFmtId="0" fontId="0" fillId="0" borderId="7" xfId="0" applyBorder="1" applyAlignment="1"/>
    <xf numFmtId="0" fontId="7" fillId="0" borderId="8" xfId="0" applyFont="1" applyBorder="1" applyAlignment="1"/>
    <xf numFmtId="0" fontId="0" fillId="0" borderId="9" xfId="0" applyBorder="1" applyAlignment="1"/>
    <xf numFmtId="0" fontId="0" fillId="6" borderId="10" xfId="0" applyFill="1" applyBorder="1"/>
    <xf numFmtId="0" fontId="0" fillId="6" borderId="11" xfId="0" applyFill="1" applyBorder="1"/>
    <xf numFmtId="0" fontId="0" fillId="6" borderId="7" xfId="0" applyFill="1" applyBorder="1"/>
    <xf numFmtId="0" fontId="0" fillId="6" borderId="0" xfId="0" applyFill="1" applyBorder="1"/>
    <xf numFmtId="0" fontId="17" fillId="6" borderId="7" xfId="0" applyFont="1" applyFill="1" applyBorder="1"/>
    <xf numFmtId="0" fontId="0" fillId="6" borderId="0" xfId="0" applyFill="1" applyBorder="1" applyAlignment="1"/>
    <xf numFmtId="0" fontId="17" fillId="6" borderId="7" xfId="0" applyFont="1" applyFill="1" applyBorder="1" applyAlignment="1"/>
    <xf numFmtId="0" fontId="17" fillId="6" borderId="0" xfId="0" applyFont="1" applyFill="1" applyBorder="1" applyAlignment="1"/>
    <xf numFmtId="0" fontId="2" fillId="0" borderId="7" xfId="0" applyFont="1" applyBorder="1" applyAlignment="1"/>
    <xf numFmtId="0" fontId="2" fillId="0" borderId="2" xfId="0" applyFont="1" applyBorder="1" applyAlignment="1"/>
    <xf numFmtId="0" fontId="2" fillId="0" borderId="3" xfId="0" applyFont="1" applyBorder="1" applyAlignment="1">
      <alignment horizontal="center"/>
    </xf>
    <xf numFmtId="0" fontId="18" fillId="7" borderId="7" xfId="0" applyFont="1" applyFill="1" applyBorder="1" applyAlignment="1"/>
    <xf numFmtId="0" fontId="18" fillId="7" borderId="2" xfId="0" applyFont="1" applyFill="1" applyBorder="1" applyAlignment="1"/>
    <xf numFmtId="0" fontId="18" fillId="7" borderId="3" xfId="0" applyFont="1" applyFill="1" applyBorder="1" applyAlignment="1">
      <alignment horizontal="center"/>
    </xf>
    <xf numFmtId="0" fontId="18" fillId="0" borderId="12" xfId="0" applyFont="1" applyBorder="1" applyAlignment="1"/>
    <xf numFmtId="0" fontId="18" fillId="0" borderId="6" xfId="0" applyFont="1" applyBorder="1"/>
    <xf numFmtId="0" fontId="18" fillId="0" borderId="13" xfId="0" applyFont="1" applyBorder="1" applyAlignment="1"/>
    <xf numFmtId="0" fontId="18" fillId="0" borderId="14" xfId="0" applyFont="1" applyBorder="1"/>
    <xf numFmtId="0" fontId="18" fillId="0" borderId="4" xfId="0" applyFont="1" applyBorder="1" applyAlignment="1">
      <alignment horizontal="center"/>
    </xf>
    <xf numFmtId="0" fontId="2" fillId="4" borderId="3" xfId="0" applyFont="1" applyFill="1" applyBorder="1" applyAlignment="1">
      <alignment horizontal="center"/>
    </xf>
    <xf numFmtId="0" fontId="0" fillId="3" borderId="10" xfId="0" applyFill="1" applyBorder="1" applyAlignment="1"/>
    <xf numFmtId="0" fontId="0" fillId="3" borderId="11" xfId="0" applyFill="1" applyBorder="1" applyAlignment="1"/>
    <xf numFmtId="0" fontId="17" fillId="3" borderId="15" xfId="0" applyFont="1" applyFill="1" applyBorder="1" applyAlignment="1">
      <alignment horizontal="left"/>
    </xf>
    <xf numFmtId="0" fontId="17" fillId="3" borderId="16" xfId="0" applyFont="1" applyFill="1" applyBorder="1" applyAlignment="1">
      <alignment horizontal="left"/>
    </xf>
    <xf numFmtId="0" fontId="6" fillId="3" borderId="16" xfId="0" applyFont="1" applyFill="1" applyBorder="1" applyAlignment="1">
      <alignment horizontal="left"/>
    </xf>
    <xf numFmtId="0" fontId="3" fillId="0" borderId="0" xfId="1" applyAlignment="1" applyProtection="1"/>
    <xf numFmtId="0" fontId="2" fillId="0" borderId="0" xfId="0" applyFont="1" applyAlignment="1"/>
    <xf numFmtId="0" fontId="19" fillId="2" borderId="0" xfId="0" applyFont="1" applyFill="1" applyBorder="1" applyAlignment="1">
      <alignment horizontal="center"/>
    </xf>
    <xf numFmtId="0" fontId="0" fillId="6" borderId="17" xfId="0" applyFill="1" applyBorder="1" applyAlignment="1"/>
    <xf numFmtId="0" fontId="0" fillId="6" borderId="18" xfId="0" applyFill="1" applyBorder="1" applyAlignment="1"/>
    <xf numFmtId="0" fontId="0" fillId="6" borderId="19" xfId="0" applyFill="1" applyBorder="1" applyAlignment="1"/>
    <xf numFmtId="0" fontId="2" fillId="3" borderId="20" xfId="0" applyFont="1" applyFill="1" applyBorder="1" applyAlignment="1">
      <alignment horizontal="center"/>
    </xf>
    <xf numFmtId="0" fontId="0" fillId="0" borderId="18" xfId="0" applyBorder="1"/>
    <xf numFmtId="0" fontId="2" fillId="0" borderId="18" xfId="0" applyFont="1" applyFill="1" applyBorder="1" applyAlignment="1">
      <alignment horizontal="center"/>
    </xf>
    <xf numFmtId="0" fontId="0" fillId="3" borderId="16" xfId="0" applyFill="1" applyBorder="1" applyAlignment="1"/>
    <xf numFmtId="0" fontId="0" fillId="2" borderId="0" xfId="0" applyFill="1"/>
    <xf numFmtId="0" fontId="1" fillId="2" borderId="0" xfId="0" applyFont="1" applyFill="1"/>
    <xf numFmtId="0" fontId="7" fillId="0" borderId="3" xfId="0" applyFont="1" applyFill="1" applyBorder="1" applyAlignment="1">
      <alignment horizontal="center"/>
    </xf>
    <xf numFmtId="0" fontId="2" fillId="3" borderId="18" xfId="0" applyFont="1" applyFill="1" applyBorder="1" applyAlignment="1">
      <alignment horizontal="center"/>
    </xf>
    <xf numFmtId="0" fontId="0" fillId="0" borderId="18" xfId="0" applyBorder="1" applyAlignment="1">
      <alignment horizontal="center"/>
    </xf>
    <xf numFmtId="0" fontId="2" fillId="5" borderId="21" xfId="0" applyFont="1" applyFill="1" applyBorder="1" applyAlignment="1">
      <alignment horizontal="center"/>
    </xf>
    <xf numFmtId="0" fontId="8" fillId="2" borderId="18" xfId="0" applyFont="1" applyFill="1" applyBorder="1" applyAlignment="1">
      <alignment horizontal="center"/>
    </xf>
    <xf numFmtId="0" fontId="7" fillId="0" borderId="21" xfId="0" applyFont="1" applyBorder="1" applyAlignment="1"/>
    <xf numFmtId="0" fontId="7" fillId="0" borderId="22" xfId="0" applyFont="1" applyBorder="1"/>
    <xf numFmtId="0" fontId="7" fillId="0" borderId="5" xfId="0" applyFont="1" applyBorder="1" applyAlignment="1"/>
    <xf numFmtId="0" fontId="0" fillId="3" borderId="17" xfId="0" applyFill="1" applyBorder="1" applyAlignment="1"/>
    <xf numFmtId="0" fontId="0" fillId="3" borderId="19" xfId="0" applyFill="1" applyBorder="1" applyAlignment="1"/>
    <xf numFmtId="0" fontId="8" fillId="8" borderId="2" xfId="0" applyFont="1" applyFill="1" applyBorder="1" applyAlignment="1">
      <alignment horizontal="center"/>
    </xf>
    <xf numFmtId="0" fontId="8" fillId="0" borderId="0" xfId="0" applyFont="1" applyBorder="1"/>
    <xf numFmtId="0" fontId="0" fillId="8" borderId="0" xfId="0" applyFill="1" applyBorder="1" applyAlignment="1">
      <alignment horizontal="left"/>
    </xf>
    <xf numFmtId="0" fontId="0" fillId="8" borderId="0" xfId="0" applyFill="1"/>
    <xf numFmtId="0" fontId="3" fillId="8" borderId="0" xfId="1" applyFill="1" applyAlignment="1" applyProtection="1"/>
    <xf numFmtId="0" fontId="0" fillId="8" borderId="0" xfId="0" applyFill="1" applyAlignment="1"/>
    <xf numFmtId="0" fontId="0" fillId="0" borderId="7" xfId="0" applyFill="1" applyBorder="1"/>
    <xf numFmtId="0" fontId="0" fillId="0" borderId="0" xfId="0" applyFill="1" applyBorder="1"/>
    <xf numFmtId="0" fontId="8" fillId="0" borderId="0" xfId="0" applyFont="1" applyFill="1" applyBorder="1"/>
    <xf numFmtId="0" fontId="0" fillId="0" borderId="0" xfId="0" applyFill="1" applyAlignment="1"/>
    <xf numFmtId="0" fontId="0" fillId="6" borderId="18" xfId="0" applyFill="1" applyBorder="1"/>
    <xf numFmtId="0" fontId="17" fillId="6" borderId="15" xfId="0" applyFont="1" applyFill="1" applyBorder="1"/>
    <xf numFmtId="0" fontId="0" fillId="6" borderId="16" xfId="0" applyFill="1" applyBorder="1" applyAlignment="1"/>
    <xf numFmtId="0" fontId="0" fillId="0" borderId="11" xfId="0" applyFill="1" applyBorder="1" applyAlignment="1"/>
    <xf numFmtId="0" fontId="19" fillId="8" borderId="0" xfId="0" applyFont="1" applyFill="1" applyBorder="1" applyAlignment="1">
      <alignment horizontal="center"/>
    </xf>
    <xf numFmtId="0" fontId="9" fillId="0" borderId="7" xfId="0" applyFont="1" applyBorder="1"/>
    <xf numFmtId="0" fontId="10" fillId="0" borderId="0" xfId="0" applyFont="1" applyBorder="1"/>
    <xf numFmtId="0" fontId="0" fillId="0" borderId="15" xfId="0" applyBorder="1"/>
    <xf numFmtId="0" fontId="0" fillId="0" borderId="16" xfId="0" applyBorder="1"/>
    <xf numFmtId="0" fontId="0" fillId="0" borderId="19" xfId="0" applyBorder="1"/>
    <xf numFmtId="0" fontId="20" fillId="0" borderId="0" xfId="0" applyFont="1" applyFill="1" applyBorder="1" applyAlignment="1">
      <alignment horizontal="center"/>
    </xf>
    <xf numFmtId="0" fontId="19" fillId="8" borderId="0" xfId="0" applyFont="1" applyFill="1" applyBorder="1"/>
    <xf numFmtId="0" fontId="21" fillId="8" borderId="0" xfId="0" applyFont="1" applyFill="1" applyBorder="1" applyAlignment="1">
      <alignment horizontal="center"/>
    </xf>
    <xf numFmtId="0" fontId="19" fillId="8" borderId="18" xfId="0" applyFont="1" applyFill="1" applyBorder="1"/>
    <xf numFmtId="0" fontId="2" fillId="0" borderId="7" xfId="0" applyFont="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2" fillId="0" borderId="2" xfId="0" applyFont="1" applyBorder="1" applyAlignment="1">
      <alignment horizontal="center"/>
    </xf>
    <xf numFmtId="0" fontId="2" fillId="0" borderId="23" xfId="0" applyFont="1" applyBorder="1" applyAlignment="1">
      <alignment horizontal="center"/>
    </xf>
    <xf numFmtId="0" fontId="0" fillId="0" borderId="11" xfId="0" applyBorder="1" applyAlignment="1">
      <alignment horizontal="center"/>
    </xf>
    <xf numFmtId="0" fontId="0" fillId="0" borderId="17" xfId="0" applyBorder="1" applyAlignment="1"/>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12415</xdr:rowOff>
    </xdr:from>
    <xdr:to>
      <xdr:col>11</xdr:col>
      <xdr:colOff>9525</xdr:colOff>
      <xdr:row>26</xdr:row>
      <xdr:rowOff>4014</xdr:rowOff>
    </xdr:to>
    <xdr:sp macro="" textlink="">
      <xdr:nvSpPr>
        <xdr:cNvPr id="1025" name="Text Box 3">
          <a:extLst>
            <a:ext uri="{FF2B5EF4-FFF2-40B4-BE49-F238E27FC236}">
              <a16:creationId xmlns:a16="http://schemas.microsoft.com/office/drawing/2014/main" id="{00000000-0008-0000-0000-000001040000}"/>
            </a:ext>
          </a:extLst>
        </xdr:cNvPr>
        <xdr:cNvSpPr txBox="1">
          <a:spLocks noChangeArrowheads="1"/>
        </xdr:cNvSpPr>
      </xdr:nvSpPr>
      <xdr:spPr bwMode="auto">
        <a:xfrm>
          <a:off x="0" y="3364250"/>
          <a:ext cx="12910474" cy="1687612"/>
        </a:xfrm>
        <a:prstGeom prst="rect">
          <a:avLst/>
        </a:prstGeom>
        <a:solidFill>
          <a:srgbClr val="FFFF99"/>
        </a:solidFill>
        <a:ln w="9525">
          <a:solidFill>
            <a:srgbClr val="000000"/>
          </a:solidFill>
          <a:miter lim="800000"/>
          <a:headEnd/>
          <a:tailEnd/>
        </a:ln>
      </xdr:spPr>
      <xdr:txBody>
        <a:bodyPr vertOverflow="clip" wrap="square" lIns="45720" tIns="36576" rIns="0" bIns="0" anchor="t" upright="1"/>
        <a:lstStyle/>
        <a:p>
          <a:pPr algn="l" rtl="0">
            <a:defRPr sz="1000"/>
          </a:pPr>
          <a:r>
            <a:rPr lang="en-US" sz="1800" b="1" i="0" u="none" strike="noStrike" baseline="0">
              <a:solidFill>
                <a:srgbClr val="000000"/>
              </a:solidFill>
              <a:latin typeface="Arial"/>
              <a:cs typeface="Arial"/>
            </a:rPr>
            <a:t>HINWEISE ZUR EINGABE</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Die benötigten Kennwerte können der allgemeinen Materialtabelle entnommen werden und sind –</a:t>
          </a:r>
          <a:r>
            <a:rPr lang="en-US" sz="1200" b="1" i="0" u="none" strike="noStrike" baseline="0">
              <a:solidFill>
                <a:srgbClr val="000000"/>
              </a:solidFill>
              <a:latin typeface="Arial"/>
              <a:cs typeface="Arial"/>
            </a:rPr>
            <a:t> </a:t>
          </a:r>
          <a:r>
            <a:rPr lang="en-US" sz="1200" b="0" i="0" u="none" strike="noStrike" baseline="0">
              <a:solidFill>
                <a:srgbClr val="FF0000"/>
              </a:solidFill>
              <a:latin typeface="Arial"/>
              <a:cs typeface="Arial"/>
            </a:rPr>
            <a:t>von aussen/warm nach</a:t>
          </a:r>
          <a:r>
            <a:rPr lang="en-US" sz="1200" b="1" i="0" u="none" strike="noStrike" baseline="0">
              <a:solidFill>
                <a:srgbClr val="000000"/>
              </a:solidFill>
              <a:latin typeface="Arial"/>
              <a:cs typeface="Arial"/>
            </a:rPr>
            <a:t> </a:t>
          </a:r>
          <a:r>
            <a:rPr lang="en-US" sz="1200" b="0" i="0" u="none" strike="noStrike" baseline="0">
              <a:solidFill>
                <a:srgbClr val="FF0000"/>
              </a:solidFill>
              <a:latin typeface="Arial"/>
              <a:cs typeface="Arial"/>
            </a:rPr>
            <a:t>innen/kalt</a:t>
          </a:r>
          <a:r>
            <a:rPr lang="en-US" sz="1200" b="1" i="0" u="none" strike="noStrike" baseline="0">
              <a:solidFill>
                <a:srgbClr val="000000"/>
              </a:solidFill>
              <a:latin typeface="Arial"/>
              <a:cs typeface="Arial"/>
            </a:rPr>
            <a:t> </a:t>
          </a:r>
          <a:r>
            <a:rPr lang="en-US" sz="1200" b="0" i="0" u="none" strike="noStrike" baseline="0">
              <a:solidFill>
                <a:srgbClr val="000000"/>
              </a:solidFill>
              <a:latin typeface="Arial"/>
              <a:cs typeface="Arial"/>
            </a:rPr>
            <a:t>– in das Berechnungsschema zu übertragen und mit der jeweiligen  Materialstärke [mm] zu versehen (</a:t>
          </a:r>
          <a:r>
            <a:rPr lang="en-US" sz="1200" b="0" i="0" u="sng" strike="noStrike" baseline="0">
              <a:solidFill>
                <a:srgbClr val="000000"/>
              </a:solidFill>
              <a:latin typeface="Arial"/>
              <a:cs typeface="Arial"/>
            </a:rPr>
            <a:t>gelbe Felder</a:t>
          </a:r>
          <a:r>
            <a:rPr lang="en-US" sz="1200" b="0" i="0" u="none" strike="noStrike" baseline="0">
              <a:solidFill>
                <a:srgbClr val="000000"/>
              </a:solidFill>
              <a:latin typeface="Arial"/>
              <a:cs typeface="Arial"/>
            </a:rPr>
            <a:t>). Wärmeübergangswiderstände innen und aussen werden nicht berücksichtigt. Einzutragen sind auch die äusseren Temperaturextreme (auf der Oberfläche) sowie für den raumseitigen Mittelwert (auf der Oberfläche), falls die von der stationären Temperaturverteilung abweichenden Temperaturausschläge je nach Schichtlage interessieren. </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11</xdr:col>
      <xdr:colOff>812800</xdr:colOff>
      <xdr:row>2</xdr:row>
      <xdr:rowOff>203200</xdr:rowOff>
    </xdr:from>
    <xdr:to>
      <xdr:col>20</xdr:col>
      <xdr:colOff>419100</xdr:colOff>
      <xdr:row>56</xdr:row>
      <xdr:rowOff>0</xdr:rowOff>
    </xdr:to>
    <xdr:sp macro="" textlink="">
      <xdr:nvSpPr>
        <xdr:cNvPr id="1026" name="Text Box 4">
          <a:extLst>
            <a:ext uri="{FF2B5EF4-FFF2-40B4-BE49-F238E27FC236}">
              <a16:creationId xmlns:a16="http://schemas.microsoft.com/office/drawing/2014/main" id="{00000000-0008-0000-0000-000002040000}"/>
            </a:ext>
          </a:extLst>
        </xdr:cNvPr>
        <xdr:cNvSpPr txBox="1">
          <a:spLocks noChangeArrowheads="1"/>
        </xdr:cNvSpPr>
      </xdr:nvSpPr>
      <xdr:spPr bwMode="auto">
        <a:xfrm>
          <a:off x="13703300" y="635000"/>
          <a:ext cx="7035800" cy="9499600"/>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r>
            <a:rPr lang="de-DE" sz="1400" b="0" i="0" u="none" strike="noStrike" baseline="0">
              <a:solidFill>
                <a:srgbClr val="000000"/>
              </a:solidFill>
              <a:latin typeface="Arial"/>
              <a:ea typeface="Arial"/>
              <a:cs typeface="Arial"/>
            </a:rPr>
            <a:t>ALLGEMEINE MATERIALTABELLE (AUSWAHL, RICHTWERTE)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                                                                                                                             </a:t>
          </a:r>
          <a:r>
            <a:rPr lang="de-DE" sz="1000" b="1" i="0" u="none" strike="noStrike" baseline="0">
              <a:solidFill>
                <a:srgbClr val="000000"/>
              </a:solidFill>
              <a:latin typeface="Arial"/>
              <a:ea typeface="Arial"/>
              <a:cs typeface="Arial"/>
            </a:rPr>
            <a:t>KENNWERTE   </a:t>
          </a:r>
          <a:r>
            <a:rPr lang="de-DE" sz="1000" b="0" i="0" u="none" strike="noStrike" baseline="0">
              <a:solidFill>
                <a:srgbClr val="000000"/>
              </a:solidFill>
              <a:latin typeface="Arial"/>
              <a:ea typeface="Arial"/>
              <a:cs typeface="Arial"/>
            </a:rPr>
            <a:t>                                                                                               </a:t>
          </a:r>
        </a:p>
        <a:p>
          <a:pPr algn="l" rtl="0">
            <a:defRPr sz="1000"/>
          </a:pPr>
          <a:r>
            <a:rPr lang="de-DE" sz="1000" b="0" i="0" u="none" strike="noStrike" baseline="0">
              <a:solidFill>
                <a:srgbClr val="000000"/>
              </a:solidFill>
              <a:latin typeface="Arial"/>
              <a:ea typeface="Arial"/>
              <a:cs typeface="Arial"/>
            </a:rPr>
            <a:t> </a:t>
          </a:r>
          <a:r>
            <a:rPr lang="de-DE" sz="1000" b="1" i="0" u="none" strike="noStrike" baseline="0">
              <a:solidFill>
                <a:srgbClr val="000000"/>
              </a:solidFill>
              <a:latin typeface="Arial"/>
              <a:ea typeface="Arial"/>
              <a:cs typeface="Arial"/>
            </a:rPr>
            <a:t>MATERIALSCHICHT  </a:t>
          </a:r>
          <a:r>
            <a:rPr lang="de-DE" sz="1000" b="0" i="0" u="none" strike="noStrike" baseline="0">
              <a:solidFill>
                <a:srgbClr val="000000"/>
              </a:solidFill>
              <a:latin typeface="Arial"/>
              <a:ea typeface="Arial"/>
              <a:cs typeface="Arial"/>
            </a:rPr>
            <a:t>                                                                                    </a:t>
          </a:r>
          <a:r>
            <a:rPr lang="de-DE" sz="1000" b="1" i="0" u="none" strike="noStrike" baseline="0">
              <a:solidFill>
                <a:srgbClr val="000000"/>
              </a:solidFill>
              <a:latin typeface="Arial"/>
              <a:ea typeface="Arial"/>
              <a:cs typeface="Arial"/>
            </a:rPr>
            <a:t>   ρ              c              λ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                                                                                                                  </a:t>
          </a:r>
          <a:r>
            <a:rPr lang="de-DE" sz="1000" b="1" i="0" u="none" strike="noStrike" baseline="0">
              <a:solidFill>
                <a:srgbClr val="000000"/>
              </a:solidFill>
              <a:latin typeface="Arial"/>
              <a:ea typeface="Arial"/>
              <a:cs typeface="Arial"/>
            </a:rPr>
            <a:t> [kg/m3]   [kJ/(kg·K)] [W/(m·K)]</a:t>
          </a:r>
          <a:r>
            <a:rPr lang="de-DE" sz="1000" b="0" i="0" u="none" strike="noStrike" baseline="0">
              <a:solidFill>
                <a:srgbClr val="000000"/>
              </a:solidFill>
              <a:latin typeface="Arial"/>
              <a:ea typeface="Arial"/>
              <a:cs typeface="Arial"/>
            </a:rPr>
            <a:t> </a:t>
          </a:r>
        </a:p>
        <a:p>
          <a:pPr algn="l" rtl="0">
            <a:defRPr sz="1000"/>
          </a:pPr>
          <a:r>
            <a:rPr lang="de-DE" sz="1000" b="1" i="0" u="none" strike="noStrike" baseline="0">
              <a:solidFill>
                <a:srgbClr val="000000"/>
              </a:solidFill>
              <a:latin typeface="Arial"/>
              <a:ea typeface="Arial"/>
              <a:cs typeface="Arial"/>
            </a:rPr>
            <a:t>Äussere Überdeckungen, Umhüllungen, Luftschichten, etc.  </a:t>
          </a:r>
          <a:r>
            <a:rPr lang="de-DE" sz="1000" b="0" i="0" u="none" strike="noStrike" baseline="0">
              <a:solidFill>
                <a:srgbClr val="000000"/>
              </a:solidFill>
              <a:latin typeface="Arial"/>
              <a:ea typeface="Arial"/>
              <a:cs typeface="Arial"/>
            </a:rPr>
            <a:t>  </a:t>
          </a:r>
        </a:p>
        <a:p>
          <a:pPr algn="l" rtl="0">
            <a:defRPr sz="1000"/>
          </a:pPr>
          <a:r>
            <a:rPr lang="de-DE" sz="1000" b="0" i="0" u="none" strike="noStrike" baseline="0">
              <a:solidFill>
                <a:srgbClr val="000000"/>
              </a:solidFill>
              <a:latin typeface="Arial"/>
              <a:ea typeface="Arial"/>
              <a:cs typeface="Arial"/>
            </a:rPr>
            <a:t>Humus, Begrünung, feucht                                                                               1700          0.9             1.3 </a:t>
          </a:r>
        </a:p>
        <a:p>
          <a:pPr algn="l" rtl="0">
            <a:defRPr sz="1000"/>
          </a:pPr>
          <a:r>
            <a:rPr lang="de-DE" sz="1000" b="0" i="0" u="none" strike="noStrike" baseline="0">
              <a:solidFill>
                <a:srgbClr val="000000"/>
              </a:solidFill>
              <a:latin typeface="Arial"/>
              <a:ea typeface="Arial"/>
              <a:cs typeface="Arial"/>
            </a:rPr>
            <a:t>Erdschüttung, bindig, feucht                                                                             1800          0.9             2.3 </a:t>
          </a:r>
        </a:p>
        <a:p>
          <a:pPr algn="l" rtl="0">
            <a:defRPr sz="1000"/>
          </a:pPr>
          <a:r>
            <a:rPr lang="de-DE" sz="1000" b="0" i="0" u="none" strike="noStrike" baseline="0">
              <a:solidFill>
                <a:srgbClr val="000000"/>
              </a:solidFill>
              <a:latin typeface="Arial"/>
              <a:ea typeface="Arial"/>
              <a:cs typeface="Arial"/>
            </a:rPr>
            <a:t>Betonplatten, Zementestrich, Beton - Verbundsteine                                           2400         1.1             1.8 </a:t>
          </a:r>
        </a:p>
        <a:p>
          <a:pPr algn="l" rtl="0">
            <a:defRPr sz="1000"/>
          </a:pPr>
          <a:r>
            <a:rPr lang="de-DE" sz="1000" b="0" i="0" u="none" strike="noStrike" baseline="0">
              <a:solidFill>
                <a:srgbClr val="000000"/>
              </a:solidFill>
              <a:latin typeface="Arial"/>
              <a:ea typeface="Arial"/>
              <a:cs typeface="Arial"/>
            </a:rPr>
            <a:t>Sand / Kies / Splitt                                                                                          2000          0.8             1.4 </a:t>
          </a:r>
        </a:p>
        <a:p>
          <a:pPr algn="l" rtl="0">
            <a:defRPr sz="1000"/>
          </a:pPr>
          <a:r>
            <a:rPr lang="de-DE" sz="1000" b="0" i="0" u="none" strike="noStrike" baseline="0">
              <a:solidFill>
                <a:srgbClr val="000000"/>
              </a:solidFill>
              <a:latin typeface="Arial"/>
              <a:ea typeface="Arial"/>
              <a:cs typeface="Arial"/>
            </a:rPr>
            <a:t>Asphalt – Tragschicht, Walzasphalt                                                                  2100          1.1             1.2 </a:t>
          </a:r>
        </a:p>
        <a:p>
          <a:pPr algn="l" rtl="0">
            <a:defRPr sz="1000"/>
          </a:pPr>
          <a:r>
            <a:rPr lang="de-DE" sz="1000" b="0" i="0" u="none" strike="noStrike" baseline="0">
              <a:solidFill>
                <a:srgbClr val="000000"/>
              </a:solidFill>
              <a:latin typeface="Arial"/>
              <a:ea typeface="Arial"/>
              <a:cs typeface="Arial"/>
            </a:rPr>
            <a:t>Erdreich - Perimeter (R_ideell, gem. EN ISO 13370)                                           2000          0.9           R_ideell </a:t>
          </a:r>
        </a:p>
        <a:p>
          <a:pPr algn="l" rtl="0">
            <a:defRPr sz="1000"/>
          </a:pPr>
          <a:r>
            <a:rPr lang="de-DE" sz="1000" b="0" i="0" u="none" strike="noStrike" baseline="0">
              <a:solidFill>
                <a:srgbClr val="000000"/>
              </a:solidFill>
              <a:latin typeface="Arial"/>
              <a:ea typeface="Arial"/>
              <a:cs typeface="Arial"/>
            </a:rPr>
            <a:t>Ruhende Luftschicht (5 mm ≤ t ≤ 300 mm, gem. EN ISO 6946)                             1.0           0.1           R = 0.15 </a:t>
          </a:r>
        </a:p>
        <a:p>
          <a:pPr algn="l" rtl="0">
            <a:defRPr sz="1000"/>
          </a:pPr>
          <a:r>
            <a:rPr lang="de-DE" sz="1000" b="0" i="0" u="none" strike="noStrike" baseline="0">
              <a:solidFill>
                <a:srgbClr val="000000"/>
              </a:solidFill>
              <a:latin typeface="Arial"/>
              <a:ea typeface="Arial"/>
              <a:cs typeface="Arial"/>
            </a:rPr>
            <a:t>Hinterlüftete Bekleidung (inkl. Hinterlüftung)                                                      variabel    variabel          0.08 </a:t>
          </a:r>
        </a:p>
        <a:p>
          <a:pPr algn="l" rtl="0">
            <a:defRPr sz="1000"/>
          </a:pPr>
          <a:r>
            <a:rPr lang="de-DE" sz="1000" b="0" i="0" u="none" strike="noStrike" baseline="0">
              <a:solidFill>
                <a:srgbClr val="000000"/>
              </a:solidFill>
              <a:latin typeface="Arial"/>
              <a:ea typeface="Arial"/>
              <a:cs typeface="Arial"/>
            </a:rPr>
            <a:t>    </a:t>
          </a:r>
        </a:p>
        <a:p>
          <a:pPr algn="l" rtl="0">
            <a:defRPr sz="1000"/>
          </a:pPr>
          <a:r>
            <a:rPr lang="de-DE" sz="1000" b="1" i="0" u="none" strike="noStrike" baseline="0">
              <a:solidFill>
                <a:srgbClr val="000000"/>
              </a:solidFill>
              <a:latin typeface="Arial"/>
              <a:ea typeface="Arial"/>
              <a:cs typeface="Arial"/>
            </a:rPr>
            <a:t>Konstruktionsmaterialien   </a:t>
          </a:r>
          <a:r>
            <a:rPr lang="de-DE" sz="1000" b="0" i="0" u="none" strike="noStrike" baseline="0">
              <a:solidFill>
                <a:srgbClr val="000000"/>
              </a:solidFill>
              <a:latin typeface="Arial"/>
              <a:ea typeface="Arial"/>
              <a:cs typeface="Arial"/>
            </a:rPr>
            <a:t> </a:t>
          </a:r>
        </a:p>
        <a:p>
          <a:pPr algn="l" rtl="0">
            <a:defRPr sz="1000"/>
          </a:pPr>
          <a:r>
            <a:rPr lang="de-DE" sz="1000" b="0" i="0" u="none" strike="noStrike" baseline="0">
              <a:solidFill>
                <a:srgbClr val="000000"/>
              </a:solidFill>
              <a:latin typeface="Arial"/>
              <a:ea typeface="Arial"/>
              <a:cs typeface="Arial"/>
            </a:rPr>
            <a:t>Gasbetonstein                                                                                                 600          0.9              0.25 </a:t>
          </a:r>
        </a:p>
        <a:p>
          <a:pPr algn="l" rtl="0">
            <a:defRPr sz="1000"/>
          </a:pPr>
          <a:r>
            <a:rPr lang="de-DE" sz="1000" b="0" i="0" u="none" strike="noStrike" baseline="0">
              <a:solidFill>
                <a:srgbClr val="000000"/>
              </a:solidFill>
              <a:latin typeface="Arial"/>
              <a:ea typeface="Arial"/>
              <a:cs typeface="Arial"/>
            </a:rPr>
            <a:t>Kalksandstein                                                                                                1500          0.9              0.80 </a:t>
          </a:r>
        </a:p>
        <a:p>
          <a:pPr algn="l" rtl="0">
            <a:defRPr sz="1000"/>
          </a:pPr>
          <a:r>
            <a:rPr lang="de-DE" sz="1000" b="0" i="0" u="none" strike="noStrike" baseline="0">
              <a:solidFill>
                <a:srgbClr val="000000"/>
              </a:solidFill>
              <a:latin typeface="Arial"/>
              <a:ea typeface="Arial"/>
              <a:cs typeface="Arial"/>
            </a:rPr>
            <a:t>Zementstein / Betonstein                                                                                2400          1.0              1.60 </a:t>
          </a:r>
        </a:p>
        <a:p>
          <a:pPr algn="l" rtl="0">
            <a:defRPr sz="1000"/>
          </a:pPr>
          <a:r>
            <a:rPr lang="de-DE" sz="1000" b="0" i="0" u="none" strike="noStrike" baseline="0">
              <a:solidFill>
                <a:srgbClr val="000000"/>
              </a:solidFill>
              <a:latin typeface="Arial"/>
              <a:ea typeface="Arial"/>
              <a:cs typeface="Arial"/>
            </a:rPr>
            <a:t>Tonziegel                                                                                                      1700          1.0               1.80 </a:t>
          </a:r>
        </a:p>
        <a:p>
          <a:pPr algn="l" rtl="0">
            <a:defRPr sz="1000"/>
          </a:pPr>
          <a:r>
            <a:rPr lang="de-DE" sz="1000" b="0" i="0" u="none" strike="noStrike" baseline="0">
              <a:solidFill>
                <a:srgbClr val="000000"/>
              </a:solidFill>
              <a:latin typeface="Arial"/>
              <a:ea typeface="Arial"/>
              <a:cs typeface="Arial"/>
            </a:rPr>
            <a:t>Ziegelstein / Backstein                                                                                   1000          0.9               0.45 </a:t>
          </a:r>
        </a:p>
        <a:p>
          <a:pPr algn="l" rtl="0">
            <a:defRPr sz="1000"/>
          </a:pPr>
          <a:r>
            <a:rPr lang="de-DE" sz="1000" b="0" i="0" u="none" strike="noStrike" baseline="0">
              <a:solidFill>
                <a:srgbClr val="000000"/>
              </a:solidFill>
              <a:latin typeface="Arial"/>
              <a:ea typeface="Arial"/>
              <a:cs typeface="Arial"/>
            </a:rPr>
            <a:t>Naturholz (Fichte)                                                                                            400          2.2               0.17 </a:t>
          </a:r>
        </a:p>
        <a:p>
          <a:pPr algn="l" rtl="0">
            <a:defRPr sz="1000"/>
          </a:pPr>
          <a:r>
            <a:rPr lang="de-DE" sz="1000" b="0" i="0" u="none" strike="noStrike" baseline="0">
              <a:solidFill>
                <a:srgbClr val="000000"/>
              </a:solidFill>
              <a:latin typeface="Arial"/>
              <a:ea typeface="Arial"/>
              <a:cs typeface="Arial"/>
            </a:rPr>
            <a:t>Stahlbeton                                                                                                     2500          1.1              2.10 </a:t>
          </a:r>
        </a:p>
        <a:p>
          <a:pPr algn="l" rtl="0">
            <a:defRPr sz="1000"/>
          </a:pPr>
          <a:r>
            <a:rPr lang="de-DE" sz="1000" b="0" i="0" u="none" strike="noStrike" baseline="0">
              <a:solidFill>
                <a:srgbClr val="000000"/>
              </a:solidFill>
              <a:latin typeface="Arial"/>
              <a:ea typeface="Arial"/>
              <a:cs typeface="Arial"/>
            </a:rPr>
            <a:t>Stahlblech verzinkt                                                                                         7850          0.5             60.00</a:t>
          </a:r>
        </a:p>
        <a:p>
          <a:pPr algn="l" rtl="0">
            <a:defRPr sz="1000"/>
          </a:pPr>
          <a:r>
            <a:rPr lang="de-DE" sz="1000" b="0" i="0" u="none" strike="noStrike" baseline="0">
              <a:solidFill>
                <a:srgbClr val="000000"/>
              </a:solidFill>
              <a:latin typeface="Arial"/>
              <a:ea typeface="Arial"/>
              <a:cs typeface="Arial"/>
            </a:rPr>
            <a:t>Aluminiumblech                                                                                             2700          0.9           200.00 </a:t>
          </a:r>
        </a:p>
        <a:p>
          <a:pPr algn="l" rtl="0">
            <a:defRPr sz="1000"/>
          </a:pPr>
          <a:r>
            <a:rPr lang="de-DE" sz="1000" b="0" i="0" u="none" strike="noStrike" baseline="0">
              <a:solidFill>
                <a:srgbClr val="000000"/>
              </a:solidFill>
              <a:latin typeface="Arial"/>
              <a:ea typeface="Arial"/>
              <a:cs typeface="Arial"/>
            </a:rPr>
            <a:t>Kupferblech                                                                                                   8900          0.4           380.00 </a:t>
          </a:r>
        </a:p>
        <a:p>
          <a:pPr algn="l" rtl="0">
            <a:defRPr sz="1000"/>
          </a:pPr>
          <a:r>
            <a:rPr lang="de-DE" sz="1000" b="0" i="0" u="none" strike="noStrike" baseline="0">
              <a:solidFill>
                <a:srgbClr val="000000"/>
              </a:solidFill>
              <a:latin typeface="Arial"/>
              <a:ea typeface="Arial"/>
              <a:cs typeface="Arial"/>
            </a:rPr>
            <a:t>    </a:t>
          </a:r>
        </a:p>
        <a:p>
          <a:pPr algn="l" rtl="0">
            <a:defRPr sz="1000"/>
          </a:pPr>
          <a:r>
            <a:rPr lang="de-DE" sz="1000" b="1" i="0" u="none" strike="noStrike" baseline="0">
              <a:solidFill>
                <a:srgbClr val="000000"/>
              </a:solidFill>
              <a:latin typeface="Arial"/>
              <a:ea typeface="Arial"/>
              <a:cs typeface="Arial"/>
            </a:rPr>
            <a:t>Dämmschichten  </a:t>
          </a:r>
          <a:r>
            <a:rPr lang="de-DE" sz="1000" b="0" i="0" u="none" strike="noStrike" baseline="0">
              <a:solidFill>
                <a:srgbClr val="000000"/>
              </a:solidFill>
              <a:latin typeface="Arial"/>
              <a:ea typeface="Arial"/>
              <a:cs typeface="Arial"/>
            </a:rPr>
            <a:t>  </a:t>
          </a:r>
        </a:p>
        <a:p>
          <a:pPr algn="l" rtl="0">
            <a:defRPr sz="1000"/>
          </a:pPr>
          <a:r>
            <a:rPr lang="de-DE" sz="1000" b="0" i="0" u="none" strike="noStrike" baseline="0">
              <a:solidFill>
                <a:srgbClr val="000000"/>
              </a:solidFill>
              <a:latin typeface="Arial"/>
              <a:ea typeface="Arial"/>
              <a:cs typeface="Arial"/>
            </a:rPr>
            <a:t>Extrudierter Polystyrol                                                                                  variabel</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1.4           variabel </a:t>
          </a:r>
        </a:p>
        <a:p>
          <a:pPr algn="l" rtl="0">
            <a:defRPr sz="1000"/>
          </a:pPr>
          <a:r>
            <a:rPr lang="de-DE" sz="1000" b="0" i="0" u="none" strike="noStrike" baseline="0">
              <a:solidFill>
                <a:srgbClr val="000000"/>
              </a:solidFill>
              <a:latin typeface="Arial"/>
              <a:ea typeface="Arial"/>
              <a:cs typeface="Arial"/>
            </a:rPr>
            <a:t>Expandierter Polystyrol                                                                                variabel</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1.4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PIR / PUR – Platten ohne Alu . Kaschierung                                                  variabel</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1.4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PIR / PUR – Platten mit Alu . Kaschierung                                                     variabel</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1.4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Schaumglasplatten                                                                                       variabel       </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0.8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Steinwolle                                                                                                    variabel</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0.6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Glaswolle                                                                                                     variabel       </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0.6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Kork                                                                                                            variabel</a:t>
          </a:r>
          <a:r>
            <a:rPr lang="de-DE" sz="1200" b="0" i="0" u="none" strike="noStrike" baseline="0">
              <a:solidFill>
                <a:srgbClr val="000000"/>
              </a:solidFill>
              <a:latin typeface="Arial"/>
              <a:ea typeface="Arial"/>
              <a:cs typeface="Arial"/>
            </a:rPr>
            <a:t>        </a:t>
          </a:r>
          <a:r>
            <a:rPr lang="de-DE" sz="1000" b="0" i="0" u="none" strike="noStrike" baseline="0">
              <a:solidFill>
                <a:srgbClr val="000000"/>
              </a:solidFill>
              <a:latin typeface="Arial"/>
              <a:ea typeface="Arial"/>
              <a:cs typeface="Arial"/>
            </a:rPr>
            <a:t>0.6          variabel</a:t>
          </a:r>
          <a:r>
            <a:rPr lang="de-DE" sz="1200" b="0" i="0" u="none" strike="noStrike" baseline="0">
              <a:solidFill>
                <a:srgbClr val="000000"/>
              </a:solidFill>
              <a:latin typeface="Arial"/>
              <a:ea typeface="Arial"/>
              <a:cs typeface="Arial"/>
            </a:rPr>
            <a:t>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    </a:t>
          </a:r>
        </a:p>
        <a:p>
          <a:pPr algn="l" rtl="0">
            <a:defRPr sz="1000"/>
          </a:pPr>
          <a:r>
            <a:rPr lang="de-DE" sz="1000" b="1" i="0" u="none" strike="noStrike" baseline="0">
              <a:solidFill>
                <a:srgbClr val="000000"/>
              </a:solidFill>
              <a:latin typeface="Arial"/>
              <a:ea typeface="Arial"/>
              <a:cs typeface="Arial"/>
            </a:rPr>
            <a:t>Innere Verkleidungen und Beläge  </a:t>
          </a:r>
          <a:r>
            <a:rPr lang="de-DE" sz="1000" b="0" i="0" u="none" strike="noStrike" baseline="0">
              <a:solidFill>
                <a:srgbClr val="000000"/>
              </a:solidFill>
              <a:latin typeface="Arial"/>
              <a:ea typeface="Arial"/>
              <a:cs typeface="Arial"/>
            </a:rPr>
            <a:t>  </a:t>
          </a:r>
        </a:p>
        <a:p>
          <a:pPr algn="l" rtl="0">
            <a:defRPr sz="1000"/>
          </a:pPr>
          <a:r>
            <a:rPr lang="de-DE" sz="1000" b="0" i="0" u="none" strike="noStrike" baseline="0">
              <a:solidFill>
                <a:srgbClr val="000000"/>
              </a:solidFill>
              <a:latin typeface="Arial"/>
              <a:ea typeface="Arial"/>
              <a:cs typeface="Arial"/>
            </a:rPr>
            <a:t>Gipskartonplatten                                                                                           800            0.8             0.21 </a:t>
          </a:r>
        </a:p>
        <a:p>
          <a:pPr algn="l" rtl="0">
            <a:defRPr sz="1000"/>
          </a:pPr>
          <a:r>
            <a:rPr lang="de-DE" sz="1000" b="0" i="0" u="none" strike="noStrike" baseline="0">
              <a:solidFill>
                <a:srgbClr val="000000"/>
              </a:solidFill>
              <a:latin typeface="Arial"/>
              <a:ea typeface="Arial"/>
              <a:cs typeface="Arial"/>
            </a:rPr>
            <a:t>Holzspanplatten V20 roh                                                                                 680            2.7             0.11 </a:t>
          </a:r>
        </a:p>
        <a:p>
          <a:pPr algn="l" rtl="0">
            <a:defRPr sz="1000"/>
          </a:pPr>
          <a:r>
            <a:rPr lang="de-DE" sz="1000" b="0" i="0" u="none" strike="noStrike" baseline="0">
              <a:solidFill>
                <a:srgbClr val="000000"/>
              </a:solidFill>
              <a:latin typeface="Arial"/>
              <a:ea typeface="Arial"/>
              <a:cs typeface="Arial"/>
            </a:rPr>
            <a:t>Sperrholzplatten V20                                                                                      780            2.7             0.44 </a:t>
          </a:r>
        </a:p>
        <a:p>
          <a:pPr algn="l" rtl="0">
            <a:defRPr sz="1000"/>
          </a:pPr>
          <a:r>
            <a:rPr lang="de-DE" sz="1000" b="0" i="0" u="none" strike="noStrike" baseline="0">
              <a:solidFill>
                <a:srgbClr val="000000"/>
              </a:solidFill>
              <a:latin typeface="Arial"/>
              <a:ea typeface="Arial"/>
              <a:cs typeface="Arial"/>
            </a:rPr>
            <a:t>Gussasphalt                                                                                                 2300           1.1             0.70 </a:t>
          </a:r>
        </a:p>
        <a:p>
          <a:pPr algn="l" rtl="0">
            <a:defRPr sz="1000"/>
          </a:pPr>
          <a:r>
            <a:rPr lang="de-DE" sz="1000" b="0" i="0" u="none" strike="noStrike" baseline="0">
              <a:solidFill>
                <a:srgbClr val="000000"/>
              </a:solidFill>
              <a:latin typeface="Arial"/>
              <a:ea typeface="Arial"/>
              <a:cs typeface="Arial"/>
            </a:rPr>
            <a:t>Walzasphalt                                                                                                 2100           1.1             0.70 </a:t>
          </a:r>
        </a:p>
        <a:p>
          <a:pPr algn="l" rtl="0">
            <a:defRPr sz="1000"/>
          </a:pPr>
          <a:r>
            <a:rPr lang="de-DE" sz="1000" b="0" i="0" u="none" strike="noStrike" baseline="0">
              <a:solidFill>
                <a:srgbClr val="000000"/>
              </a:solidFill>
              <a:latin typeface="Arial"/>
              <a:ea typeface="Arial"/>
              <a:cs typeface="Arial"/>
            </a:rPr>
            <a:t>Zementestrich                                                                                               2200           1.1             1.50 </a:t>
          </a:r>
        </a:p>
        <a:p>
          <a:pPr algn="l" rtl="0">
            <a:defRPr sz="1000"/>
          </a:pPr>
          <a:r>
            <a:rPr lang="de-DE" sz="1000" b="0" i="0" u="none" strike="noStrike" baseline="0">
              <a:solidFill>
                <a:srgbClr val="000000"/>
              </a:solidFill>
              <a:latin typeface="Arial"/>
              <a:ea typeface="Arial"/>
              <a:cs typeface="Arial"/>
            </a:rPr>
            <a:t>Kunststoff - Deckputz                                                                                    1700           1.1             1.00 </a:t>
          </a:r>
          <a:endParaRPr lang="de-DE" sz="1000" b="0" i="0" u="none" strike="noStrike" baseline="0">
            <a:solidFill>
              <a:srgbClr val="000000"/>
            </a:solidFill>
            <a:latin typeface="Times New Roman"/>
            <a:ea typeface="Times New Roman"/>
            <a:cs typeface="Times New Roman"/>
          </a:endParaRPr>
        </a:p>
        <a:p>
          <a:pPr algn="l" rtl="0">
            <a:defRPr sz="1000"/>
          </a:pPr>
          <a:r>
            <a:rPr lang="de-DE" sz="1000" b="0" i="0" u="none" strike="noStrike" baseline="0">
              <a:solidFill>
                <a:srgbClr val="000000"/>
              </a:solidFill>
              <a:latin typeface="Arial"/>
              <a:ea typeface="Arial"/>
              <a:cs typeface="Arial"/>
            </a:rPr>
            <a:t>Kalkputz                                                                                                      1500            1.1             0.70 </a:t>
          </a:r>
        </a:p>
        <a:p>
          <a:pPr algn="l" rtl="0">
            <a:defRPr sz="1000"/>
          </a:pPr>
          <a:r>
            <a:rPr lang="de-DE" sz="1000" b="0" i="0" u="none" strike="noStrike" baseline="0">
              <a:solidFill>
                <a:srgbClr val="000000"/>
              </a:solidFill>
              <a:latin typeface="Arial"/>
              <a:ea typeface="Arial"/>
              <a:cs typeface="Arial"/>
            </a:rPr>
            <a:t>Zementputz                                                                                                  1700           1.1              0.87 </a:t>
          </a:r>
          <a:endParaRPr lang="de-DE" sz="1000" b="0" i="0" u="none" strike="noStrike" baseline="0">
            <a:solidFill>
              <a:srgbClr val="000000"/>
            </a:solidFill>
            <a:latin typeface="Times New Roman"/>
            <a:ea typeface="Times New Roman"/>
            <a:cs typeface="Times New Roman"/>
          </a:endParaRPr>
        </a:p>
        <a:p>
          <a:pPr algn="l" rtl="0">
            <a:defRPr sz="1000"/>
          </a:pPr>
          <a:r>
            <a:rPr lang="de-DE" sz="1000" b="0" i="0" u="none" strike="noStrike" baseline="0">
              <a:solidFill>
                <a:srgbClr val="000000"/>
              </a:solidFill>
              <a:latin typeface="Times New Roman"/>
              <a:ea typeface="Times New Roman"/>
              <a:cs typeface="Times New Roman"/>
            </a:rPr>
            <a:t>    </a:t>
          </a:r>
        </a:p>
        <a:p>
          <a:pPr algn="l" rtl="0">
            <a:defRPr sz="1000"/>
          </a:pPr>
          <a:r>
            <a:rPr lang="de-DE" sz="1000" b="1" i="0" u="none" strike="noStrike" baseline="0">
              <a:solidFill>
                <a:srgbClr val="000000"/>
              </a:solidFill>
              <a:latin typeface="Arial"/>
              <a:ea typeface="Arial"/>
              <a:cs typeface="Arial"/>
            </a:rPr>
            <a:t>Sperr – und Trennschichten, Kleber und Additive, etc    </a:t>
          </a:r>
          <a:endParaRPr lang="de-DE" sz="1000" b="0" i="0" u="none" strike="noStrike" baseline="0">
            <a:solidFill>
              <a:srgbClr val="000000"/>
            </a:solidFill>
            <a:latin typeface="Arial"/>
            <a:ea typeface="Arial"/>
            <a:cs typeface="Arial"/>
          </a:endParaRPr>
        </a:p>
        <a:p>
          <a:pPr algn="l" rtl="0">
            <a:defRPr sz="1000"/>
          </a:pPr>
          <a:r>
            <a:rPr lang="de-DE" sz="1000" b="0" i="0" u="none" strike="noStrike" baseline="0">
              <a:solidFill>
                <a:srgbClr val="000000"/>
              </a:solidFill>
              <a:latin typeface="Arial"/>
              <a:ea typeface="Arial"/>
              <a:cs typeface="Arial"/>
            </a:rPr>
            <a:t>In der Regel ohne Einfluss                                                                                -                 -                  - </a:t>
          </a:r>
          <a:endParaRPr lang="de-DE" sz="1000" b="0" i="0" u="none" strike="noStrike" baseline="0">
            <a:solidFill>
              <a:srgbClr val="000000"/>
            </a:solidFill>
            <a:latin typeface="Times New Roman"/>
            <a:ea typeface="Times New Roman"/>
            <a:cs typeface="Times New Roman"/>
          </a:endParaRPr>
        </a:p>
        <a:p>
          <a:pPr algn="l" rtl="0">
            <a:defRPr sz="1000"/>
          </a:pPr>
          <a:r>
            <a:rPr lang="de-DE" sz="1000" b="0" i="0" u="none" strike="noStrike" baseline="0">
              <a:solidFill>
                <a:srgbClr val="000000"/>
              </a:solidFill>
              <a:latin typeface="Times New Roman"/>
              <a:ea typeface="Times New Roman"/>
              <a:cs typeface="Times New Roman"/>
            </a:rPr>
            <a:t>    </a:t>
          </a:r>
        </a:p>
        <a:p>
          <a:pPr algn="l" rtl="0">
            <a:defRPr sz="1000"/>
          </a:pPr>
          <a:endParaRPr lang="de-DE" sz="1000" b="0" i="0" u="none" strike="noStrike" baseline="0">
            <a:solidFill>
              <a:srgbClr val="000000"/>
            </a:solidFill>
            <a:latin typeface="Times New Roman"/>
            <a:ea typeface="Times New Roman"/>
            <a:cs typeface="Times New Roman"/>
          </a:endParaRPr>
        </a:p>
        <a:p>
          <a:pPr algn="l" rtl="0">
            <a:defRPr sz="1000"/>
          </a:pPr>
          <a:endParaRPr lang="de-DE" sz="1000" b="0" i="0" u="none" strike="noStrike" baseline="0">
            <a:solidFill>
              <a:srgbClr val="000000"/>
            </a:solidFill>
            <a:latin typeface="Times New Roman"/>
            <a:ea typeface="Times New Roman"/>
            <a:cs typeface="Times New Roman"/>
          </a:endParaRP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ekopriority.com/upload/download/sbz-003_1987_105_3_a_002_d.zip" TargetMode="External"/><Relationship Id="rId2" Type="http://schemas.openxmlformats.org/officeDocument/2006/relationships/hyperlink" Target="http://apps.cellularglassengineering.com/de/programs/p20/" TargetMode="External"/><Relationship Id="rId1" Type="http://schemas.openxmlformats.org/officeDocument/2006/relationships/hyperlink" Target="http://www.oekopriority.com/upload/download/sbz-003_1987_105_3_a_002_d.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N57"/>
  <sheetViews>
    <sheetView tabSelected="1" topLeftCell="C21" workbookViewId="0">
      <selection activeCell="F33" sqref="F33"/>
    </sheetView>
  </sheetViews>
  <sheetFormatPr baseColWidth="10" defaultRowHeight="13.2" x14ac:dyDescent="0.25"/>
  <cols>
    <col min="2" max="2" width="24.77734375" customWidth="1"/>
    <col min="3" max="3" width="10.44140625" customWidth="1"/>
    <col min="4" max="4" width="9.44140625" customWidth="1"/>
    <col min="7" max="7" width="14.33203125" customWidth="1"/>
    <col min="8" max="8" width="14.6640625" customWidth="1"/>
    <col min="9" max="9" width="18.6640625" customWidth="1"/>
    <col min="10" max="10" width="19.77734375" customWidth="1"/>
    <col min="11" max="11" width="24.33203125" customWidth="1"/>
  </cols>
  <sheetData>
    <row r="1" spans="1:14" ht="15.6" x14ac:dyDescent="0.3">
      <c r="B1" s="33"/>
      <c r="C1" s="33"/>
      <c r="D1" s="33"/>
      <c r="E1" s="33"/>
      <c r="F1" s="33"/>
      <c r="G1" s="33"/>
      <c r="H1" s="33"/>
      <c r="I1" s="33"/>
      <c r="J1" s="33"/>
      <c r="K1" s="33"/>
      <c r="L1" s="33"/>
      <c r="M1" s="34"/>
      <c r="N1" s="34"/>
    </row>
    <row r="2" spans="1:14" ht="17.399999999999999" x14ac:dyDescent="0.3">
      <c r="B2" s="3"/>
      <c r="C2" s="3"/>
      <c r="D2" s="3"/>
      <c r="E2" s="3"/>
      <c r="F2" s="3"/>
      <c r="G2" s="3"/>
      <c r="H2" s="3"/>
      <c r="I2" s="3"/>
      <c r="J2" s="3"/>
      <c r="K2" s="3"/>
      <c r="L2" s="3"/>
      <c r="M2" s="4"/>
    </row>
    <row r="3" spans="1:14" ht="16.2" thickBot="1" x14ac:dyDescent="0.35">
      <c r="A3" s="29"/>
      <c r="B3" s="30"/>
      <c r="C3" s="28"/>
      <c r="D3" s="27"/>
      <c r="E3" s="27"/>
    </row>
    <row r="4" spans="1:14" ht="13.8" thickTop="1" x14ac:dyDescent="0.25">
      <c r="A4" s="39"/>
      <c r="B4" s="40"/>
      <c r="C4" s="40"/>
      <c r="D4" s="40"/>
      <c r="E4" s="40"/>
      <c r="F4" s="40"/>
      <c r="G4" s="40"/>
      <c r="H4" s="40"/>
      <c r="I4" s="40"/>
      <c r="J4" s="40"/>
      <c r="K4" s="67"/>
      <c r="L4" s="1"/>
      <c r="M4" s="1"/>
      <c r="N4" s="1"/>
    </row>
    <row r="5" spans="1:14" x14ac:dyDescent="0.25">
      <c r="A5" s="41"/>
      <c r="B5" s="42"/>
      <c r="C5" s="42"/>
      <c r="D5" s="42"/>
      <c r="E5" s="42"/>
      <c r="F5" s="42"/>
      <c r="G5" s="42"/>
      <c r="H5" s="42"/>
      <c r="I5" s="42"/>
      <c r="J5" s="42"/>
      <c r="K5" s="68"/>
      <c r="L5" s="1"/>
      <c r="M5" s="1"/>
      <c r="N5" s="1"/>
    </row>
    <row r="6" spans="1:14" ht="22.8" x14ac:dyDescent="0.4">
      <c r="A6" s="43" t="s">
        <v>46</v>
      </c>
      <c r="B6" s="44"/>
      <c r="C6" s="44"/>
      <c r="D6" s="44"/>
      <c r="E6" s="44"/>
      <c r="F6" s="44"/>
      <c r="G6" s="44"/>
      <c r="H6" s="44"/>
      <c r="I6" s="44"/>
      <c r="J6" s="44"/>
      <c r="K6" s="68"/>
      <c r="L6" s="1"/>
      <c r="M6" s="1"/>
      <c r="N6" s="1"/>
    </row>
    <row r="7" spans="1:14" ht="22.8" x14ac:dyDescent="0.4">
      <c r="A7" s="43" t="s">
        <v>47</v>
      </c>
      <c r="B7" s="42"/>
      <c r="C7" s="42"/>
      <c r="D7" s="42"/>
      <c r="E7" s="42"/>
      <c r="F7" s="42"/>
      <c r="G7" s="42"/>
      <c r="H7" s="42"/>
      <c r="I7" s="42"/>
      <c r="J7" s="42"/>
      <c r="K7" s="96"/>
      <c r="L7" s="36"/>
      <c r="M7" s="1"/>
      <c r="N7" s="1"/>
    </row>
    <row r="8" spans="1:14" ht="22.8" x14ac:dyDescent="0.4">
      <c r="A8" s="45" t="s">
        <v>48</v>
      </c>
      <c r="B8" s="44"/>
      <c r="C8" s="44"/>
      <c r="D8" s="44"/>
      <c r="E8" s="44"/>
      <c r="F8" s="44"/>
      <c r="G8" s="44"/>
      <c r="H8" s="46"/>
      <c r="I8" s="44"/>
      <c r="J8" s="44"/>
      <c r="K8" s="68"/>
      <c r="L8" s="1"/>
      <c r="M8" s="1"/>
      <c r="N8" s="1"/>
    </row>
    <row r="9" spans="1:14" ht="23.4" thickBot="1" x14ac:dyDescent="0.45">
      <c r="A9" s="97"/>
      <c r="B9" s="98"/>
      <c r="C9" s="98"/>
      <c r="D9" s="98"/>
      <c r="E9" s="98"/>
      <c r="F9" s="98"/>
      <c r="G9" s="98"/>
      <c r="H9" s="98"/>
      <c r="I9" s="98"/>
      <c r="J9" s="98"/>
      <c r="K9" s="69"/>
      <c r="L9" s="1"/>
      <c r="M9" s="1"/>
      <c r="N9" s="1"/>
    </row>
    <row r="10" spans="1:14" ht="13.8" thickTop="1" x14ac:dyDescent="0.25">
      <c r="A10" s="99"/>
      <c r="B10" s="99"/>
      <c r="C10" s="99"/>
      <c r="D10" s="99"/>
      <c r="E10" s="99"/>
      <c r="F10" s="99"/>
      <c r="G10" s="99"/>
      <c r="H10" s="99"/>
      <c r="I10" s="99"/>
      <c r="J10" s="99"/>
      <c r="K10" s="99"/>
      <c r="L10" s="1"/>
      <c r="M10" s="1"/>
      <c r="N10" s="1"/>
    </row>
    <row r="11" spans="1:14" x14ac:dyDescent="0.25">
      <c r="A11" s="95"/>
      <c r="B11" s="95"/>
      <c r="C11" s="95"/>
      <c r="D11" s="95"/>
      <c r="E11" s="95"/>
      <c r="F11" s="95"/>
      <c r="G11" s="95"/>
      <c r="H11" s="95"/>
      <c r="I11" s="95"/>
      <c r="J11" s="95"/>
      <c r="K11" s="95"/>
      <c r="L11" s="1"/>
      <c r="M11" s="1"/>
      <c r="N11" s="1"/>
    </row>
    <row r="12" spans="1:14" x14ac:dyDescent="0.25">
      <c r="A12" s="65" t="s">
        <v>23</v>
      </c>
      <c r="B12" s="1"/>
      <c r="C12" s="1"/>
      <c r="D12" s="64" t="s">
        <v>53</v>
      </c>
      <c r="E12" s="1"/>
      <c r="F12" s="1"/>
      <c r="G12" s="1"/>
      <c r="H12" s="1"/>
      <c r="I12" s="1"/>
      <c r="J12" s="1"/>
      <c r="K12" s="1"/>
      <c r="L12" s="1"/>
      <c r="M12" s="1"/>
      <c r="N12" s="1"/>
    </row>
    <row r="13" spans="1:14" x14ac:dyDescent="0.25">
      <c r="A13" s="1" t="s">
        <v>22</v>
      </c>
      <c r="B13" s="64" t="s">
        <v>52</v>
      </c>
      <c r="C13" s="1"/>
      <c r="D13" s="1"/>
      <c r="E13" s="1"/>
      <c r="F13" s="1"/>
      <c r="G13" s="1"/>
      <c r="H13" s="1"/>
      <c r="I13" s="1"/>
      <c r="J13" s="1"/>
      <c r="K13" s="1"/>
      <c r="L13" s="1"/>
      <c r="M13" s="1"/>
      <c r="N13" s="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x14ac:dyDescent="0.25">
      <c r="A17" s="1"/>
      <c r="B17" s="1"/>
      <c r="C17" s="1"/>
      <c r="D17" s="1"/>
      <c r="E17" s="1"/>
      <c r="F17" s="1"/>
      <c r="G17" s="1"/>
      <c r="H17" s="1"/>
      <c r="I17" s="1"/>
      <c r="J17" s="1"/>
      <c r="K17" s="1"/>
      <c r="L17" s="1"/>
      <c r="M17" s="1"/>
      <c r="N17" s="1"/>
    </row>
    <row r="18" spans="1:14" x14ac:dyDescent="0.25">
      <c r="A18" s="2"/>
      <c r="B18" s="1"/>
      <c r="C18" s="1"/>
      <c r="D18" s="1"/>
      <c r="E18" s="1"/>
      <c r="F18" s="1"/>
      <c r="G18" s="1"/>
      <c r="H18" s="1"/>
      <c r="I18" s="31"/>
      <c r="J18" s="32"/>
      <c r="K18" s="26"/>
      <c r="L18" s="1"/>
      <c r="M18" s="1"/>
      <c r="N18" s="1"/>
    </row>
    <row r="19" spans="1:14" x14ac:dyDescent="0.25">
      <c r="A19" s="2"/>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
      <c r="C21" s="1"/>
      <c r="D21" s="1"/>
      <c r="E21" s="1"/>
      <c r="F21" s="1"/>
      <c r="G21" s="1"/>
      <c r="H21" s="1"/>
      <c r="I21" s="1"/>
      <c r="J21" s="1"/>
      <c r="K21" s="1"/>
      <c r="L21" s="1"/>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I23" s="1"/>
      <c r="J23" s="1"/>
      <c r="K23" s="1"/>
      <c r="L23" s="1"/>
      <c r="M23" s="1"/>
      <c r="N23" s="1"/>
    </row>
    <row r="24" spans="1:14" x14ac:dyDescent="0.25">
      <c r="A24" s="1"/>
      <c r="B24" s="1"/>
      <c r="C24" s="1"/>
      <c r="D24" s="1"/>
      <c r="E24" s="1"/>
      <c r="F24" s="1"/>
      <c r="G24" s="1"/>
      <c r="H24" s="1"/>
      <c r="I24" s="1"/>
      <c r="J24" s="1"/>
      <c r="K24" s="1"/>
      <c r="L24" s="1"/>
      <c r="M24" s="1"/>
      <c r="N24" s="1"/>
    </row>
    <row r="25" spans="1:14" x14ac:dyDescent="0.25">
      <c r="A25" s="1"/>
      <c r="B25" s="1"/>
      <c r="C25" s="1"/>
      <c r="D25" s="1"/>
      <c r="E25" s="1"/>
      <c r="F25" s="1"/>
      <c r="G25" s="1"/>
      <c r="H25" s="1"/>
      <c r="I25" s="1"/>
      <c r="J25" s="1"/>
      <c r="K25" s="1"/>
      <c r="L25" s="1"/>
      <c r="M25" s="1"/>
      <c r="N25" s="1"/>
    </row>
    <row r="26" spans="1:14" ht="13.8" thickBot="1" x14ac:dyDescent="0.3">
      <c r="A26" s="1"/>
      <c r="B26" s="1"/>
      <c r="C26" s="1"/>
      <c r="D26" s="1"/>
      <c r="E26" s="1"/>
      <c r="F26" s="1"/>
      <c r="G26" s="1"/>
      <c r="H26" s="1"/>
      <c r="I26" s="1"/>
      <c r="J26" s="1"/>
      <c r="K26" s="1"/>
      <c r="L26" s="1"/>
      <c r="M26" s="1"/>
      <c r="N26" s="1"/>
    </row>
    <row r="27" spans="1:14" ht="13.8" thickTop="1" x14ac:dyDescent="0.25">
      <c r="A27" s="59"/>
      <c r="B27" s="60"/>
      <c r="C27" s="60"/>
      <c r="D27" s="60"/>
      <c r="E27" s="60"/>
      <c r="F27" s="60"/>
      <c r="G27" s="60"/>
      <c r="H27" s="60"/>
      <c r="I27" s="60"/>
      <c r="J27" s="60"/>
      <c r="K27" s="84"/>
      <c r="L27" s="1"/>
      <c r="M27" s="1"/>
      <c r="N27" s="1"/>
    </row>
    <row r="28" spans="1:14" ht="23.4" thickBot="1" x14ac:dyDescent="0.45">
      <c r="A28" s="61" t="s">
        <v>49</v>
      </c>
      <c r="B28" s="62"/>
      <c r="C28" s="63"/>
      <c r="D28" s="63"/>
      <c r="E28" s="63"/>
      <c r="F28" s="63"/>
      <c r="G28" s="63"/>
      <c r="H28" s="63"/>
      <c r="I28" s="63"/>
      <c r="J28" s="73"/>
      <c r="K28" s="85"/>
      <c r="L28" s="1"/>
      <c r="M28" s="1"/>
      <c r="N28" s="1"/>
    </row>
    <row r="29" spans="1:14" ht="13.8" thickTop="1" x14ac:dyDescent="0.25">
      <c r="A29" s="110" t="s">
        <v>0</v>
      </c>
      <c r="B29" s="111"/>
      <c r="C29" s="111"/>
      <c r="D29" s="111"/>
      <c r="E29" s="111"/>
      <c r="F29" s="112"/>
      <c r="G29" s="114" t="s">
        <v>1</v>
      </c>
      <c r="H29" s="115"/>
      <c r="I29" s="115"/>
      <c r="J29" s="115"/>
      <c r="K29" s="116"/>
      <c r="L29" s="1"/>
      <c r="M29" s="1"/>
      <c r="N29" s="1"/>
    </row>
    <row r="30" spans="1:14" x14ac:dyDescent="0.25">
      <c r="A30" s="110" t="s">
        <v>2</v>
      </c>
      <c r="B30" s="113"/>
      <c r="C30" s="17" t="s">
        <v>3</v>
      </c>
      <c r="D30" s="17" t="s">
        <v>4</v>
      </c>
      <c r="E30" s="17" t="s">
        <v>5</v>
      </c>
      <c r="F30" s="17" t="s">
        <v>6</v>
      </c>
      <c r="G30" s="11" t="s">
        <v>39</v>
      </c>
      <c r="H30" s="18" t="s">
        <v>40</v>
      </c>
      <c r="I30" s="18" t="s">
        <v>41</v>
      </c>
      <c r="J30" s="18" t="s">
        <v>42</v>
      </c>
      <c r="K30" s="77" t="s">
        <v>43</v>
      </c>
      <c r="L30" s="1"/>
      <c r="M30" s="1"/>
      <c r="N30" s="1"/>
    </row>
    <row r="31" spans="1:14" x14ac:dyDescent="0.25">
      <c r="A31" s="37" t="s">
        <v>20</v>
      </c>
      <c r="B31" s="21"/>
      <c r="C31" s="17" t="s">
        <v>10</v>
      </c>
      <c r="D31" s="17" t="s">
        <v>9</v>
      </c>
      <c r="E31" s="17" t="s">
        <v>8</v>
      </c>
      <c r="F31" s="17" t="s">
        <v>7</v>
      </c>
      <c r="G31" s="15" t="s">
        <v>12</v>
      </c>
      <c r="H31" s="16" t="s">
        <v>12</v>
      </c>
      <c r="I31" s="76" t="s">
        <v>30</v>
      </c>
      <c r="J31" s="76" t="s">
        <v>31</v>
      </c>
      <c r="K31" s="78" t="s">
        <v>11</v>
      </c>
      <c r="L31" s="1"/>
      <c r="M31" s="1"/>
      <c r="N31" s="1"/>
    </row>
    <row r="32" spans="1:14" x14ac:dyDescent="0.25">
      <c r="A32" s="53" t="s">
        <v>18</v>
      </c>
      <c r="B32" s="54"/>
      <c r="C32" s="23"/>
      <c r="D32" s="23"/>
      <c r="E32" s="23"/>
      <c r="F32" s="23"/>
      <c r="G32" s="24">
        <v>1</v>
      </c>
      <c r="H32" s="25">
        <v>0</v>
      </c>
      <c r="I32" s="25">
        <f>(D50)</f>
        <v>0</v>
      </c>
      <c r="J32" s="25">
        <f>(D50)</f>
        <v>0</v>
      </c>
      <c r="K32" s="79">
        <f>(D52)</f>
        <v>60</v>
      </c>
      <c r="L32" s="1"/>
      <c r="M32" s="1"/>
      <c r="N32" s="1"/>
    </row>
    <row r="33" spans="1:14" x14ac:dyDescent="0.25">
      <c r="A33" s="50" t="s">
        <v>13</v>
      </c>
      <c r="B33" s="51"/>
      <c r="C33" s="52">
        <v>1500</v>
      </c>
      <c r="D33" s="52">
        <v>1.1000000000000001</v>
      </c>
      <c r="E33" s="52">
        <v>0.7</v>
      </c>
      <c r="F33" s="58">
        <v>35</v>
      </c>
      <c r="G33" s="86">
        <f>ROUND((F34),2)</f>
        <v>0.28000000000000003</v>
      </c>
      <c r="H33" s="19">
        <f>((0.001*F33)/E33)</f>
        <v>5.000000000000001E-2</v>
      </c>
      <c r="I33" s="74"/>
      <c r="J33" s="19">
        <f>(H33)</f>
        <v>5.000000000000001E-2</v>
      </c>
      <c r="K33" s="80">
        <f>(((D50+D52)/2)*(1-(J33/J47))+((J33/J47)*D54))</f>
        <v>29.931072210065647</v>
      </c>
      <c r="L33" s="1"/>
      <c r="M33" s="1"/>
      <c r="N33" s="1"/>
    </row>
    <row r="34" spans="1:14" x14ac:dyDescent="0.25">
      <c r="A34" s="47"/>
      <c r="B34" s="48" t="s">
        <v>17</v>
      </c>
      <c r="C34" s="49"/>
      <c r="D34" s="49"/>
      <c r="E34" s="49"/>
      <c r="F34" s="19">
        <f>(0.34655*(H33*C33*(D33/3.6)*0.001*F33))</f>
        <v>0.27796197916666676</v>
      </c>
      <c r="G34" s="11">
        <f>ROUND((1.85^((G33)^0.5)),2)</f>
        <v>1.38</v>
      </c>
      <c r="H34" s="18">
        <f>ROUND(1.443*(LN(G34)),2)</f>
        <v>0.46</v>
      </c>
      <c r="I34" s="70">
        <f>ROUND((D54-((1-(J33/J47))*(D54-D50)*(1))),2)</f>
        <v>0.34</v>
      </c>
      <c r="J34" s="18">
        <f>ROUND((D54-((1-(J33/J47))*(D54-D50)*(G34^-1))),2)</f>
        <v>7.13</v>
      </c>
      <c r="K34" s="77">
        <f>ROUND((D54+((1-(J33/J47))*(D52-D54)*(G34^-1))),2)</f>
        <v>50.01</v>
      </c>
      <c r="L34" s="1"/>
      <c r="M34" s="1"/>
      <c r="N34" s="1"/>
    </row>
    <row r="35" spans="1:14" x14ac:dyDescent="0.25">
      <c r="A35" s="50" t="s">
        <v>14</v>
      </c>
      <c r="B35" s="51"/>
      <c r="C35" s="52">
        <v>100</v>
      </c>
      <c r="D35" s="52">
        <v>0.8</v>
      </c>
      <c r="E35" s="52">
        <v>0.04</v>
      </c>
      <c r="F35" s="58">
        <v>120</v>
      </c>
      <c r="G35" s="86">
        <f>ROUND((F34+F36),2)</f>
        <v>3.14</v>
      </c>
      <c r="H35" s="19">
        <f>((0.001*F35)/E35)</f>
        <v>3</v>
      </c>
      <c r="I35" s="75"/>
      <c r="J35" s="19">
        <f>(H33+H35)</f>
        <v>3.05</v>
      </c>
      <c r="K35" s="80">
        <f>(((D50+D52)/2)*(1-(J35/J47))+((J35/J47)*D54))</f>
        <v>25.795404814004378</v>
      </c>
      <c r="L35" s="32"/>
      <c r="M35" s="1"/>
      <c r="N35" s="1"/>
    </row>
    <row r="36" spans="1:14" x14ac:dyDescent="0.25">
      <c r="A36" s="47"/>
      <c r="B36" s="48" t="s">
        <v>17</v>
      </c>
      <c r="C36" s="49"/>
      <c r="D36" s="49"/>
      <c r="E36" s="49"/>
      <c r="F36" s="19">
        <f>(0.34655*(H35+2*H33)*C35*(D35/3.6)*0.001*F35)</f>
        <v>2.8648133333333341</v>
      </c>
      <c r="G36" s="11">
        <f>ROUND((1.85^((G35)^0.5)),2)</f>
        <v>2.97</v>
      </c>
      <c r="H36" s="18">
        <f>ROUND(1.443*(LN(G36)),2)</f>
        <v>1.57</v>
      </c>
      <c r="I36" s="70">
        <f>ROUND((D54-((1-(J35/J47))*(D54-D50)*(1))),2)</f>
        <v>21.02</v>
      </c>
      <c r="J36" s="18">
        <f>ROUND((D54-((1-(J35/J47))*(D54-D50)*(G36^-1))),2)</f>
        <v>23.66</v>
      </c>
      <c r="K36" s="77">
        <f>ROUND((D54+((1-(J35/J47))*(D52-D54)*(G36^-1))),2)</f>
        <v>26.87</v>
      </c>
      <c r="L36" s="1"/>
      <c r="M36" s="1"/>
      <c r="N36" s="1"/>
    </row>
    <row r="37" spans="1:14" x14ac:dyDescent="0.25">
      <c r="A37" s="50" t="s">
        <v>25</v>
      </c>
      <c r="B37" s="51"/>
      <c r="C37" s="52">
        <v>1000</v>
      </c>
      <c r="D37" s="52">
        <v>0.9</v>
      </c>
      <c r="E37" s="52">
        <v>0.45</v>
      </c>
      <c r="F37" s="58">
        <v>250</v>
      </c>
      <c r="G37" s="86">
        <f>ROUND((F34+F36+F38),2)</f>
        <v>147.30000000000001</v>
      </c>
      <c r="H37" s="19">
        <f>((0.001*F37)/E37)</f>
        <v>0.55555555555555558</v>
      </c>
      <c r="I37" s="74"/>
      <c r="J37" s="19">
        <f>(H33+H35+H37)</f>
        <v>3.6055555555555552</v>
      </c>
      <c r="K37" s="80">
        <f>(((D50+D52)/2)*(1-(J37/J47))+((J37/J47)*D54))</f>
        <v>25.029540481400439</v>
      </c>
      <c r="L37" s="1"/>
      <c r="M37" s="1"/>
      <c r="N37" s="1"/>
    </row>
    <row r="38" spans="1:14" x14ac:dyDescent="0.25">
      <c r="A38" s="47"/>
      <c r="B38" s="48" t="s">
        <v>17</v>
      </c>
      <c r="C38" s="49"/>
      <c r="D38" s="49"/>
      <c r="E38" s="49"/>
      <c r="F38" s="19">
        <f>(0.34655*(H37+2*(H33+H35))*C37*(D37/3.6)*0.001*F37)</f>
        <v>144.15517361111111</v>
      </c>
      <c r="G38" s="11">
        <f>ROUND((1.85^((G37)^0.5)),2)</f>
        <v>1748.19</v>
      </c>
      <c r="H38" s="18">
        <f>ROUND(1.443*(LN(G38)),2)</f>
        <v>10.77</v>
      </c>
      <c r="I38" s="70">
        <f>ROUND((D54-((1-(J37/J47))*(D54-D50)*(1))),2)</f>
        <v>24.85</v>
      </c>
      <c r="J38" s="18">
        <f>ROUND((D54-((1-(J37/J47))*(D54-D50)*(G38^-1))),2)</f>
        <v>25</v>
      </c>
      <c r="K38" s="77">
        <f>ROUND((D54+((1-(J37/J47))*(D52-D54)*(G38^-1))),2)</f>
        <v>25</v>
      </c>
      <c r="L38" s="1"/>
      <c r="M38" s="1"/>
      <c r="N38" s="1"/>
    </row>
    <row r="39" spans="1:14" x14ac:dyDescent="0.25">
      <c r="A39" s="50" t="s">
        <v>13</v>
      </c>
      <c r="B39" s="51"/>
      <c r="C39" s="52">
        <v>1500</v>
      </c>
      <c r="D39" s="52">
        <v>1.1000000000000001</v>
      </c>
      <c r="E39" s="52">
        <v>0.7</v>
      </c>
      <c r="F39" s="58">
        <v>15</v>
      </c>
      <c r="G39" s="86">
        <f>ROUND((F34+F36+F38+F40),2)</f>
        <v>164.53</v>
      </c>
      <c r="H39" s="19">
        <f>((0.001*F39)/E39)</f>
        <v>2.1428571428571429E-2</v>
      </c>
      <c r="I39" s="74"/>
      <c r="J39" s="19">
        <f>(H33+H35+H37+H39)</f>
        <v>3.6269841269841265</v>
      </c>
      <c r="K39" s="80">
        <f>(((D50+D52)/2)*(1-(J39/J47))+((J39/J47)*D54))</f>
        <v>25</v>
      </c>
      <c r="L39" s="1"/>
      <c r="M39" s="1"/>
      <c r="N39" s="1"/>
    </row>
    <row r="40" spans="1:14" x14ac:dyDescent="0.25">
      <c r="A40" s="47"/>
      <c r="B40" s="48" t="s">
        <v>17</v>
      </c>
      <c r="C40" s="49"/>
      <c r="D40" s="49"/>
      <c r="E40" s="49"/>
      <c r="F40" s="19">
        <f>(0.34655*(H39+2*(H33+H35+H37))*C39*(D39/3.6)*0.001*F39)</f>
        <v>17.231751810515874</v>
      </c>
      <c r="G40" s="11">
        <f>ROUND((1.85^((G39)^0.5)),2)</f>
        <v>2672.96</v>
      </c>
      <c r="H40" s="18">
        <f>ROUND(1.443*(LN(G40)),2)</f>
        <v>11.39</v>
      </c>
      <c r="I40" s="70">
        <f>ROUND((D54-((1-(J39/J47))*(D54-D50)*(1))),2)</f>
        <v>25</v>
      </c>
      <c r="J40" s="18">
        <f>ROUND((D54-((1-(J39/J47))*(D54-D50)*(G40^-1))),2)</f>
        <v>25</v>
      </c>
      <c r="K40" s="77">
        <f>ROUND((D54+((1-(J39/J47))*(D52-D54)*(G40^-1))),2)</f>
        <v>25</v>
      </c>
      <c r="L40" s="1"/>
      <c r="M40" s="1"/>
      <c r="N40" s="1"/>
    </row>
    <row r="41" spans="1:14" x14ac:dyDescent="0.25">
      <c r="A41" s="50" t="s">
        <v>19</v>
      </c>
      <c r="B41" s="51"/>
      <c r="C41" s="52">
        <v>0</v>
      </c>
      <c r="D41" s="52">
        <v>0</v>
      </c>
      <c r="E41" s="52">
        <v>1</v>
      </c>
      <c r="F41" s="58">
        <v>0</v>
      </c>
      <c r="G41" s="86">
        <f>ROUND((F34+F36+F38+F40+F42),2)</f>
        <v>164.53</v>
      </c>
      <c r="H41" s="19">
        <f>((0.001*F41)/E41)</f>
        <v>0</v>
      </c>
      <c r="I41" s="74"/>
      <c r="J41" s="19">
        <f>(H33+H35+H37+H39+H41)</f>
        <v>3.6269841269841265</v>
      </c>
      <c r="K41" s="80">
        <f>(((D50+D52)/2)*(1-(J41/J47))+((J41/J47)*D54))</f>
        <v>25</v>
      </c>
      <c r="L41" s="1"/>
      <c r="M41" s="1"/>
      <c r="N41" s="1"/>
    </row>
    <row r="42" spans="1:14" x14ac:dyDescent="0.25">
      <c r="A42" s="47"/>
      <c r="B42" s="48" t="s">
        <v>17</v>
      </c>
      <c r="C42" s="49"/>
      <c r="D42" s="49"/>
      <c r="E42" s="49"/>
      <c r="F42" s="19">
        <f>(0.34655*(H41+2*(H33+H35+H37+H39))*C41*(D41/3.6)*0.001*F41)</f>
        <v>0</v>
      </c>
      <c r="G42" s="11">
        <f>ROUND((1.85^((G41)^0.5)),2)</f>
        <v>2672.96</v>
      </c>
      <c r="H42" s="18">
        <f>ROUND(1.443*(LN(G42)),2)</f>
        <v>11.39</v>
      </c>
      <c r="I42" s="70">
        <f>ROUND((D54-((1-(J41/J47))*(D54-D50)*(1))),2)</f>
        <v>25</v>
      </c>
      <c r="J42" s="18">
        <f>ROUND((D54-((1-(J41/J47))*(D54-D50)*(G42^-1))),2)</f>
        <v>25</v>
      </c>
      <c r="K42" s="77">
        <f>ROUND((D54+((1-(J41/J47))*(D52-D54)*(G42^-1))),2)</f>
        <v>25</v>
      </c>
      <c r="L42" s="1"/>
      <c r="M42" s="1"/>
      <c r="N42" s="1"/>
    </row>
    <row r="43" spans="1:14" x14ac:dyDescent="0.25">
      <c r="A43" s="50" t="s">
        <v>19</v>
      </c>
      <c r="B43" s="51"/>
      <c r="C43" s="52">
        <v>0</v>
      </c>
      <c r="D43" s="52">
        <v>0</v>
      </c>
      <c r="E43" s="52">
        <v>1</v>
      </c>
      <c r="F43" s="58">
        <v>0</v>
      </c>
      <c r="G43" s="86">
        <f>ROUND((F34+F36+F38+F40+F42+F44),2)</f>
        <v>164.53</v>
      </c>
      <c r="H43" s="19">
        <f>((0.001*F43)/E43)</f>
        <v>0</v>
      </c>
      <c r="I43" s="74"/>
      <c r="J43" s="19">
        <f>(H33+H35+H37+H39+H41+H43)</f>
        <v>3.6269841269841265</v>
      </c>
      <c r="K43" s="80">
        <f>(((D54+D52)/2)*(1-(J43/J47))+((J43/J47)*D50))</f>
        <v>0</v>
      </c>
      <c r="L43" s="1"/>
      <c r="M43" s="1"/>
      <c r="N43" s="1"/>
    </row>
    <row r="44" spans="1:14" x14ac:dyDescent="0.25">
      <c r="A44" s="47"/>
      <c r="B44" s="48" t="s">
        <v>17</v>
      </c>
      <c r="C44" s="49"/>
      <c r="D44" s="49"/>
      <c r="E44" s="49"/>
      <c r="F44" s="19">
        <f>(0.34655*(H43+2*(H33+H35+H37+H39+H41))*C43*(D43/3.6)*0.001*F43)</f>
        <v>0</v>
      </c>
      <c r="G44" s="11">
        <f>ROUND((1.85^((G43)^0.5)),2)</f>
        <v>2672.96</v>
      </c>
      <c r="H44" s="18">
        <f>ROUND(1.443*(LN(G44)),2)</f>
        <v>11.39</v>
      </c>
      <c r="I44" s="70">
        <f>ROUND((D54-((1-(J43/J47))*(D54-D50)*(1))),2)</f>
        <v>25</v>
      </c>
      <c r="J44" s="18">
        <f>ROUND((D54-((1-(J43/J47))*(D54-D50)*(G44^-1))),2)</f>
        <v>25</v>
      </c>
      <c r="K44" s="77">
        <f>ROUND((D54+((1-(J43/J47))*(D52-D54)*(G44^-1))),2)</f>
        <v>25</v>
      </c>
      <c r="L44" s="1"/>
      <c r="M44" s="1"/>
      <c r="N44" s="1"/>
    </row>
    <row r="45" spans="1:14" x14ac:dyDescent="0.25">
      <c r="A45" s="50" t="s">
        <v>19</v>
      </c>
      <c r="B45" s="51"/>
      <c r="C45" s="52">
        <v>0</v>
      </c>
      <c r="D45" s="52">
        <v>0</v>
      </c>
      <c r="E45" s="52">
        <v>1</v>
      </c>
      <c r="F45" s="58">
        <v>0</v>
      </c>
      <c r="G45" s="86">
        <f>ROUND((F34+F36+F38+F40+F42+F44+F46),2)</f>
        <v>164.53</v>
      </c>
      <c r="H45" s="19">
        <f>((0.001*F45)/E45)</f>
        <v>0</v>
      </c>
      <c r="I45" s="74"/>
      <c r="J45" s="19">
        <f>(H33+H35+H37+H39+H41+H43+H45)</f>
        <v>3.6269841269841265</v>
      </c>
      <c r="K45" s="80">
        <f>(((D50+D52)/2)*(1-(J45/J47))+((J45/J47)*D54))</f>
        <v>25</v>
      </c>
      <c r="L45" s="1"/>
      <c r="M45" s="1"/>
      <c r="N45" s="1"/>
    </row>
    <row r="46" spans="1:14" x14ac:dyDescent="0.25">
      <c r="A46" s="47"/>
      <c r="B46" s="48" t="s">
        <v>17</v>
      </c>
      <c r="C46" s="49"/>
      <c r="D46" s="49"/>
      <c r="E46" s="49"/>
      <c r="F46" s="19">
        <f>(0.34655*(H45+2*(H33+H35+H37+H39+H41+H43))*C45*(D45/3.6)*0.001*F45)</f>
        <v>0</v>
      </c>
      <c r="G46" s="11">
        <f>ROUND((1.85^((G45)^0.5)),2)</f>
        <v>2672.96</v>
      </c>
      <c r="H46" s="18">
        <f>ROUND(1.443*(LN(G46)),2)</f>
        <v>11.39</v>
      </c>
      <c r="I46" s="70">
        <f>ROUND((D54-((1-(J45/J47))*(D54-D50)*(1))),2)</f>
        <v>25</v>
      </c>
      <c r="J46" s="18">
        <f>ROUND((D54-((1-(J45/J47))*(D54-D50)*(G46^-1))),2)</f>
        <v>25</v>
      </c>
      <c r="K46" s="77">
        <f>ROUND((D54+((1-(J45/J47))*(D52-D54)*(G46^-1))),2)</f>
        <v>25</v>
      </c>
      <c r="L46" s="1"/>
      <c r="M46" s="1"/>
      <c r="N46" s="1"/>
    </row>
    <row r="47" spans="1:14" x14ac:dyDescent="0.25">
      <c r="A47" s="50" t="s">
        <v>19</v>
      </c>
      <c r="B47" s="51"/>
      <c r="C47" s="52">
        <v>0</v>
      </c>
      <c r="D47" s="52">
        <v>0</v>
      </c>
      <c r="E47" s="52">
        <v>1</v>
      </c>
      <c r="F47" s="58">
        <v>0</v>
      </c>
      <c r="G47" s="86">
        <f>ROUND((F34+F36+F38+F40+F42+F44+F46+F48),2)</f>
        <v>164.53</v>
      </c>
      <c r="H47" s="19">
        <f>((0.001*F47)/E47)</f>
        <v>0</v>
      </c>
      <c r="I47" s="74"/>
      <c r="J47" s="19">
        <f>(H33+H35+H37+H39+H41+H43+H45+H47)</f>
        <v>3.6269841269841265</v>
      </c>
      <c r="K47" s="80">
        <f>(((D50+D52)/2)*(1-(J47/J47))+((J47/J47)*D54))</f>
        <v>25</v>
      </c>
      <c r="L47" s="1"/>
      <c r="M47" s="1"/>
      <c r="N47" s="1"/>
    </row>
    <row r="48" spans="1:14" x14ac:dyDescent="0.25">
      <c r="A48" s="55" t="s">
        <v>21</v>
      </c>
      <c r="B48" s="56"/>
      <c r="C48" s="57"/>
      <c r="D48" s="57"/>
      <c r="E48" s="22"/>
      <c r="F48" s="19">
        <f>(0.34655*(H47+2*(H33+H35+H37+H39+H41+H43+H45))*C47*(D47/3.6)*0.001*F47)</f>
        <v>0</v>
      </c>
      <c r="G48" s="11">
        <f>ROUND((1.85^((G47)^0.5)),2)</f>
        <v>2672.96</v>
      </c>
      <c r="H48" s="20">
        <f>ROUND(1.443*(LN(G48)),2)</f>
        <v>11.39</v>
      </c>
      <c r="I48" s="70">
        <f>ROUND((D54-((1-(J47/J47))*(D54-D50)*(1))),2)</f>
        <v>25</v>
      </c>
      <c r="J48" s="18">
        <f>ROUND((D54-((1-(J47/J47))*(D54-D50)*(G48^-1))),2)</f>
        <v>25</v>
      </c>
      <c r="K48" s="77">
        <f>ROUND((D54+((1-(J47/J47))*(D52-D54)*(G48^-1))),2)</f>
        <v>25</v>
      </c>
      <c r="L48" s="1"/>
      <c r="M48" s="1"/>
      <c r="N48" s="1"/>
    </row>
    <row r="49" spans="1:14" x14ac:dyDescent="0.25">
      <c r="A49" s="38"/>
      <c r="B49" s="5"/>
      <c r="C49" s="6"/>
      <c r="D49" s="6"/>
      <c r="E49" s="6"/>
      <c r="F49" s="5"/>
      <c r="G49" s="5"/>
      <c r="H49" s="5"/>
      <c r="I49" s="82" t="s">
        <v>32</v>
      </c>
      <c r="J49" s="83" t="s">
        <v>33</v>
      </c>
      <c r="K49" s="81" t="s">
        <v>33</v>
      </c>
      <c r="L49" s="1"/>
      <c r="M49" s="1"/>
      <c r="N49" s="1"/>
    </row>
    <row r="50" spans="1:14" x14ac:dyDescent="0.25">
      <c r="A50" s="36" t="s">
        <v>27</v>
      </c>
      <c r="B50" s="6"/>
      <c r="C50" s="6"/>
      <c r="D50" s="13">
        <v>0</v>
      </c>
      <c r="E50" s="9" t="s">
        <v>11</v>
      </c>
      <c r="F50" s="66" t="s">
        <v>24</v>
      </c>
      <c r="G50" s="100" t="s">
        <v>45</v>
      </c>
      <c r="H50" s="10" t="s">
        <v>15</v>
      </c>
      <c r="I50" s="74"/>
      <c r="J50" s="10" t="s">
        <v>16</v>
      </c>
      <c r="K50" s="80" t="s">
        <v>44</v>
      </c>
      <c r="L50" s="1"/>
      <c r="M50" s="1"/>
      <c r="N50" s="1"/>
    </row>
    <row r="51" spans="1:14" x14ac:dyDescent="0.25">
      <c r="A51" s="35"/>
      <c r="B51" s="7"/>
      <c r="C51" s="7"/>
      <c r="D51" s="8"/>
      <c r="E51" s="9"/>
      <c r="F51" s="7"/>
      <c r="G51" s="14" t="s">
        <v>36</v>
      </c>
      <c r="H51" s="14"/>
      <c r="I51" s="87" t="s">
        <v>37</v>
      </c>
      <c r="J51" s="87"/>
      <c r="K51" s="71"/>
    </row>
    <row r="52" spans="1:14" x14ac:dyDescent="0.25">
      <c r="A52" s="35" t="s">
        <v>28</v>
      </c>
      <c r="B52" s="7"/>
      <c r="C52" s="7"/>
      <c r="D52" s="13">
        <v>60</v>
      </c>
      <c r="E52" s="9" t="s">
        <v>11</v>
      </c>
      <c r="F52" s="7"/>
      <c r="G52" s="8"/>
      <c r="H52" s="7"/>
      <c r="I52" s="7"/>
      <c r="J52" s="7"/>
      <c r="K52" s="72"/>
    </row>
    <row r="53" spans="1:14" x14ac:dyDescent="0.25">
      <c r="A53" s="92"/>
      <c r="B53" s="93"/>
      <c r="C53" s="94" t="s">
        <v>38</v>
      </c>
      <c r="D53" s="106" t="s">
        <v>50</v>
      </c>
      <c r="E53" s="88"/>
      <c r="F53" s="89"/>
      <c r="G53" s="89"/>
      <c r="H53" s="90" t="s">
        <v>35</v>
      </c>
      <c r="I53" s="91"/>
      <c r="J53" s="91"/>
      <c r="K53" s="91"/>
      <c r="L53" s="36"/>
      <c r="M53" s="1"/>
    </row>
    <row r="54" spans="1:14" x14ac:dyDescent="0.25">
      <c r="A54" s="35" t="s">
        <v>26</v>
      </c>
      <c r="B54" s="7"/>
      <c r="C54" s="7"/>
      <c r="D54" s="13">
        <v>25</v>
      </c>
      <c r="E54" s="9" t="s">
        <v>11</v>
      </c>
      <c r="G54" s="7"/>
      <c r="H54" s="107" t="s">
        <v>51</v>
      </c>
      <c r="I54" s="108"/>
      <c r="J54" s="107"/>
      <c r="K54" s="109"/>
    </row>
    <row r="55" spans="1:14" x14ac:dyDescent="0.25">
      <c r="A55" s="101" t="s">
        <v>29</v>
      </c>
      <c r="B55" s="7"/>
      <c r="C55" s="7"/>
      <c r="D55" s="7"/>
      <c r="E55" s="7"/>
      <c r="F55" s="7"/>
      <c r="G55" s="7"/>
      <c r="H55" s="7"/>
      <c r="I55" s="102"/>
      <c r="J55" s="7"/>
      <c r="K55" s="71"/>
    </row>
    <row r="56" spans="1:14" ht="13.8" thickBot="1" x14ac:dyDescent="0.3">
      <c r="A56" s="103"/>
      <c r="B56" s="104"/>
      <c r="C56" s="104"/>
      <c r="D56" s="104"/>
      <c r="E56" s="104"/>
      <c r="F56" s="104"/>
      <c r="G56" s="104"/>
      <c r="H56" s="104"/>
      <c r="I56" s="104"/>
      <c r="J56" s="104" t="s">
        <v>34</v>
      </c>
      <c r="K56" s="105"/>
    </row>
    <row r="57" spans="1:14" ht="13.8" thickTop="1" x14ac:dyDescent="0.25">
      <c r="F57" s="7"/>
      <c r="G57" s="7"/>
      <c r="H57" s="7"/>
      <c r="I57" s="7"/>
      <c r="J57" s="7"/>
      <c r="K57" s="12"/>
    </row>
  </sheetData>
  <mergeCells count="3">
    <mergeCell ref="A29:F29"/>
    <mergeCell ref="A30:B30"/>
    <mergeCell ref="G29:K29"/>
  </mergeCells>
  <phoneticPr fontId="4" type="noConversion"/>
  <hyperlinks>
    <hyperlink ref="D12" r:id="rId1" xr:uid="{00000000-0004-0000-0000-000000000000}"/>
    <hyperlink ref="B13" r:id="rId2" xr:uid="{00000000-0004-0000-0000-000001000000}"/>
    <hyperlink ref="H53" r:id="rId3" xr:uid="{00000000-0004-0000-0000-000002000000}"/>
  </hyperlinks>
  <pageMargins left="0.7" right="0.7" top="0.75" bottom="0.75" header="0.4921259845" footer="0.4921259845"/>
  <pageSetup paperSize="9" orientation="portrait" horizontalDpi="0" verticalDpi="0"/>
  <ignoredErrors>
    <ignoredError sqref="G43:H43 H34 H36 H38 H40 H42 H44 H46 G35:H35 G37:H37 G39:H39 G41:H41 G45:H45 G47:H47"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
  <sheetViews>
    <sheetView workbookViewId="0"/>
  </sheetViews>
  <sheetFormatPr baseColWidth="10" defaultRowHeight="13.2" x14ac:dyDescent="0.25"/>
  <sheetData/>
  <phoneticPr fontId="4" type="noConversion"/>
  <pageMargins left="0.7" right="0.7" top="0.75" bottom="0.75" header="0.4921259845" footer="0.49212598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
  <sheetViews>
    <sheetView workbookViewId="0"/>
  </sheetViews>
  <sheetFormatPr baseColWidth="10" defaultRowHeight="13.2" x14ac:dyDescent="0.25"/>
  <sheetData/>
  <phoneticPr fontId="4" type="noConversion"/>
  <pageMargins left="0.7" right="0.7" top="0.75" bottom="0.75" header="0.4921259845" footer="0.492125984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Cellular Glass Engineering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Bangerter</dc:creator>
  <cp:lastModifiedBy>Heinz</cp:lastModifiedBy>
  <cp:lastPrinted>2013-08-22T14:23:56Z</cp:lastPrinted>
  <dcterms:created xsi:type="dcterms:W3CDTF">2013-08-19T15:13:26Z</dcterms:created>
  <dcterms:modified xsi:type="dcterms:W3CDTF">2018-05-10T14:22:00Z</dcterms:modified>
</cp:coreProperties>
</file>