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<sst xmlns="http://schemas.openxmlformats.org/spreadsheetml/2006/main" count="122" uniqueCount="97">
  <si>
    <t>ADDITION VON BIEGESTEIFEN ZWISCHENSCHICHTEN ZUR</t>
  </si>
  <si>
    <t>DEM VORGESEHENEN NUTZBELAG (BETON, ASPHALT, O. ÄHNL.)</t>
  </si>
  <si>
    <t>(N/mm2)</t>
  </si>
  <si>
    <t>(mm)</t>
  </si>
  <si>
    <t>Material</t>
  </si>
  <si>
    <t>Konstruktionsbeton</t>
  </si>
  <si>
    <t>Asphaltbeton /HMT</t>
  </si>
  <si>
    <t>Asphaltbeton /HMT bewittert/besonnt</t>
  </si>
  <si>
    <t>Zementestrich</t>
  </si>
  <si>
    <t>Gussasphalt</t>
  </si>
  <si>
    <t>Walzasphalt</t>
  </si>
  <si>
    <t>Asphaltbeton /HMT geschützt (Raumklima)</t>
  </si>
  <si>
    <t>(freie Eingabe)</t>
  </si>
  <si>
    <t>………………</t>
  </si>
  <si>
    <t>……………..</t>
  </si>
  <si>
    <t>allfällig eingelegte Gummischutzmatte</t>
  </si>
  <si>
    <t>Unterkonstruktion:</t>
  </si>
  <si>
    <t>20 - 50</t>
  </si>
  <si>
    <t>150 - 500</t>
  </si>
  <si>
    <t xml:space="preserve"> 50 - 150 </t>
  </si>
  <si>
    <t>0.5 - 1.5</t>
  </si>
  <si>
    <t>50 - 220</t>
  </si>
  <si>
    <t>0.05 - 15</t>
  </si>
  <si>
    <t>Nennstärke</t>
  </si>
  <si>
    <r>
      <t>E - Modul</t>
    </r>
    <r>
      <rPr>
        <b/>
        <i/>
        <sz val="10"/>
        <rFont val="Arial"/>
        <family val="2"/>
      </rPr>
      <t>*</t>
    </r>
  </si>
  <si>
    <t>(*Biegemodul)</t>
  </si>
  <si>
    <t>E - Modul*</t>
  </si>
  <si>
    <t>(*Druckmodul)</t>
  </si>
  <si>
    <r>
      <t>UMRECHNUNG IN</t>
    </r>
    <r>
      <rPr>
        <b/>
        <u val="single"/>
        <sz val="12"/>
        <rFont val="Arial"/>
        <family val="2"/>
      </rPr>
      <t xml:space="preserve"> EINE</t>
    </r>
    <r>
      <rPr>
        <b/>
        <sz val="12"/>
        <rFont val="Arial"/>
        <family val="2"/>
      </rPr>
      <t>, HOMOGENE DRUCKPLATTE  GEMÄSS</t>
    </r>
  </si>
  <si>
    <t>25000-35000</t>
  </si>
  <si>
    <t>15000-35000</t>
  </si>
  <si>
    <r>
      <t xml:space="preserve">(Festlegung </t>
    </r>
    <r>
      <rPr>
        <u val="single"/>
        <sz val="10"/>
        <color indexed="10"/>
        <rFont val="Arial"/>
        <family val="2"/>
      </rPr>
      <t>eines</t>
    </r>
    <r>
      <rPr>
        <sz val="10"/>
        <rFont val="Arial"/>
        <family val="0"/>
      </rPr>
      <t xml:space="preserve">, </t>
    </r>
    <r>
      <rPr>
        <u val="single"/>
        <sz val="10"/>
        <color indexed="10"/>
        <rFont val="Arial"/>
        <family val="2"/>
      </rPr>
      <t>bzw. des</t>
    </r>
    <r>
      <rPr>
        <sz val="10"/>
        <color indexed="10"/>
        <rFont val="Arial"/>
        <family val="2"/>
      </rPr>
      <t xml:space="preserve"> </t>
    </r>
    <r>
      <rPr>
        <sz val="10"/>
        <rFont val="Arial"/>
        <family val="0"/>
      </rPr>
      <t xml:space="preserve">entsprechenden Materials, </t>
    </r>
    <r>
      <rPr>
        <sz val="10"/>
        <color indexed="10"/>
        <rFont val="Arial"/>
        <family val="2"/>
      </rPr>
      <t>übrige mit d = 0</t>
    </r>
    <r>
      <rPr>
        <sz val="10"/>
        <rFont val="Arial"/>
        <family val="0"/>
      </rPr>
      <t>)</t>
    </r>
  </si>
  <si>
    <t>1000-15000</t>
  </si>
  <si>
    <t>500 - 2500</t>
  </si>
  <si>
    <t>200 - 400</t>
  </si>
  <si>
    <t>1000-2500</t>
  </si>
  <si>
    <t>2000-5000</t>
  </si>
  <si>
    <t>6000-15000</t>
  </si>
  <si>
    <t>ERGÄNZUNGS - FILE ZU DEN ZWEI ONLINEPROGRAMMEN Nr.3 und Nr.16</t>
  </si>
  <si>
    <t>β =</t>
  </si>
  <si>
    <t>α =</t>
  </si>
  <si>
    <t>μ =</t>
  </si>
  <si>
    <t>EWD =</t>
  </si>
  <si>
    <r>
      <t>*</t>
    </r>
    <r>
      <rPr>
        <sz val="10"/>
        <rFont val="Arial"/>
        <family val="0"/>
      </rPr>
      <t xml:space="preserve">allfällige Kies - Kofferung über Erdreich </t>
    </r>
  </si>
  <si>
    <t>gewachsener Untergrund /Halbraum (EU)</t>
  </si>
  <si>
    <r>
      <t xml:space="preserve">(Festlegung </t>
    </r>
    <r>
      <rPr>
        <u val="single"/>
        <sz val="10"/>
        <color indexed="10"/>
        <rFont val="Arial"/>
        <family val="2"/>
      </rPr>
      <t>aller übrigen</t>
    </r>
    <r>
      <rPr>
        <sz val="10"/>
        <rFont val="Arial"/>
        <family val="0"/>
      </rPr>
      <t>, biegesteifen Materialien)</t>
    </r>
  </si>
  <si>
    <t>Biegesteife Zwischen - oder Deckschichten (Reihenfolge belanglos):</t>
  </si>
  <si>
    <t>RESULTIERENDE IDEELLE NUTZPLATTENSTÄRKE</t>
  </si>
  <si>
    <t>allf. ergänzende Weichdämmung</t>
  </si>
  <si>
    <t>κ =</t>
  </si>
  <si>
    <t>kB +Koffer =</t>
  </si>
  <si>
    <t>kB =</t>
  </si>
  <si>
    <t>EU*+Koffer=</t>
  </si>
  <si>
    <r>
      <t>D</t>
    </r>
    <r>
      <rPr>
        <b/>
        <sz val="10"/>
        <rFont val="Arial"/>
        <family val="2"/>
      </rPr>
      <t xml:space="preserve">ämm - und </t>
    </r>
    <r>
      <rPr>
        <b/>
        <u val="single"/>
        <sz val="10"/>
        <rFont val="Arial"/>
        <family val="2"/>
      </rPr>
      <t>T</t>
    </r>
    <r>
      <rPr>
        <b/>
        <sz val="10"/>
        <rFont val="Arial"/>
        <family val="2"/>
      </rPr>
      <t>rennschichten, Reihenfolge belanglos:</t>
    </r>
  </si>
  <si>
    <t>Biegesteifer Nutzbelag / Druckplatte, Schichtlage ansich belanglos:</t>
  </si>
  <si>
    <t>Blatt 1/3</t>
  </si>
  <si>
    <t>Blatt 2/3</t>
  </si>
  <si>
    <t>Richtwert E-Modul</t>
  </si>
  <si>
    <t>Gussasphalt - Abdeckung auf Trennlage und mit schwimmendem Zementestrich auf</t>
  </si>
  <si>
    <r>
      <t xml:space="preserve">Beispieleintrag </t>
    </r>
    <r>
      <rPr>
        <b/>
        <sz val="10"/>
        <color indexed="10"/>
        <rFont val="Arial"/>
        <family val="2"/>
      </rPr>
      <t>Blatt 1/3</t>
    </r>
    <r>
      <rPr>
        <b/>
        <sz val="10"/>
        <rFont val="Arial"/>
        <family val="2"/>
      </rPr>
      <t xml:space="preserve"> und </t>
    </r>
    <r>
      <rPr>
        <b/>
        <sz val="10"/>
        <color indexed="10"/>
        <rFont val="Arial"/>
        <family val="2"/>
      </rPr>
      <t>Blatt 2/3</t>
    </r>
    <r>
      <rPr>
        <b/>
        <sz val="10"/>
        <rFont val="Arial"/>
        <family val="2"/>
      </rPr>
      <t xml:space="preserve"> in dunkelgelb</t>
    </r>
    <r>
      <rPr>
        <sz val="10"/>
        <rFont val="Arial"/>
        <family val="0"/>
      </rPr>
      <t xml:space="preserve">: Bewitterte Asphalttragschicht mit </t>
    </r>
  </si>
  <si>
    <r>
      <t xml:space="preserve">Dichtungsebene. </t>
    </r>
    <r>
      <rPr>
        <b/>
        <sz val="10"/>
        <rFont val="Arial"/>
        <family val="2"/>
      </rPr>
      <t>Es folgt</t>
    </r>
    <r>
      <rPr>
        <sz val="10"/>
        <rFont val="Arial"/>
        <family val="0"/>
      </rPr>
      <t xml:space="preserve">: Für Programmeingabe "ideelle Druckplatte = AB" = </t>
    </r>
    <r>
      <rPr>
        <b/>
        <sz val="10"/>
        <rFont val="Arial"/>
        <family val="2"/>
      </rPr>
      <t>240 mm</t>
    </r>
    <r>
      <rPr>
        <sz val="10"/>
        <rFont val="Arial"/>
        <family val="0"/>
      </rPr>
      <t>.</t>
    </r>
  </si>
  <si>
    <t>&gt;&gt; Onlineprogramm!</t>
  </si>
  <si>
    <r>
      <t xml:space="preserve">Minimal erforderliches Plattenmass = </t>
    </r>
    <r>
      <rPr>
        <b/>
        <sz val="10"/>
        <rFont val="Arial"/>
        <family val="2"/>
      </rPr>
      <t>2311 mm</t>
    </r>
    <r>
      <rPr>
        <sz val="10"/>
        <rFont val="Arial"/>
        <family val="0"/>
      </rPr>
      <t xml:space="preserve">. Die im </t>
    </r>
    <r>
      <rPr>
        <b/>
        <sz val="10"/>
        <rFont val="Arial"/>
        <family val="2"/>
      </rPr>
      <t>Online - Resultatblatt</t>
    </r>
    <r>
      <rPr>
        <sz val="10"/>
        <rFont val="Arial"/>
        <family val="0"/>
      </rPr>
      <t xml:space="preserve"> mitgeteilten</t>
    </r>
  </si>
  <si>
    <r>
      <t>Kennwerte</t>
    </r>
    <r>
      <rPr>
        <sz val="10"/>
        <rFont val="Arial"/>
        <family val="0"/>
      </rPr>
      <t xml:space="preserve"> (result. Biegespannung inf. </t>
    </r>
    <r>
      <rPr>
        <u val="single"/>
        <sz val="10"/>
        <rFont val="Arial"/>
        <family val="2"/>
      </rPr>
      <t>zul</t>
    </r>
    <r>
      <rPr>
        <sz val="10"/>
        <rFont val="Arial"/>
        <family val="0"/>
      </rPr>
      <t xml:space="preserve">. Last; result. Biegemoment inf. </t>
    </r>
    <r>
      <rPr>
        <u val="single"/>
        <sz val="10"/>
        <rFont val="Arial"/>
        <family val="2"/>
      </rPr>
      <t>zul</t>
    </r>
    <r>
      <rPr>
        <sz val="10"/>
        <rFont val="Arial"/>
        <family val="0"/>
      </rPr>
      <t>. Last; result.</t>
    </r>
  </si>
  <si>
    <r>
      <t xml:space="preserve">Schubspannung inf. </t>
    </r>
    <r>
      <rPr>
        <u val="single"/>
        <sz val="10"/>
        <rFont val="Arial"/>
        <family val="2"/>
      </rPr>
      <t>zul.</t>
    </r>
    <r>
      <rPr>
        <sz val="10"/>
        <rFont val="Arial"/>
        <family val="0"/>
      </rPr>
      <t xml:space="preserve"> Last) </t>
    </r>
    <r>
      <rPr>
        <b/>
        <sz val="10"/>
        <rFont val="Arial"/>
        <family val="2"/>
      </rPr>
      <t>dieser ideellen Druckplatte</t>
    </r>
    <r>
      <rPr>
        <sz val="10"/>
        <rFont val="Arial"/>
        <family val="0"/>
      </rPr>
      <t xml:space="preserve"> sind mit den Multiplikatoren</t>
    </r>
  </si>
  <si>
    <t>ÜBERPRÜFUNG DER MIN. ERFORDERLICHEN PLATTENABMESSUNG</t>
  </si>
  <si>
    <r>
      <t>(</t>
    </r>
    <r>
      <rPr>
        <u val="single"/>
        <sz val="10"/>
        <color indexed="10"/>
        <rFont val="Arial"/>
        <family val="2"/>
      </rPr>
      <t>alle</t>
    </r>
    <r>
      <rPr>
        <sz val="10"/>
        <rFont val="Arial"/>
        <family val="2"/>
      </rPr>
      <t xml:space="preserve"> Materialien nach </t>
    </r>
    <r>
      <rPr>
        <sz val="10"/>
        <color indexed="10"/>
        <rFont val="Arial"/>
        <family val="2"/>
      </rPr>
      <t>Blatt 1/2</t>
    </r>
    <r>
      <rPr>
        <sz val="10"/>
        <rFont val="Arial"/>
        <family val="2"/>
      </rPr>
      <t xml:space="preserve">  müssen das Mindestmass laut Resultatfeld M31aufweisen)</t>
    </r>
  </si>
  <si>
    <r>
      <t>K</t>
    </r>
    <r>
      <rPr>
        <sz val="8"/>
        <color indexed="10"/>
        <rFont val="Arial"/>
        <family val="2"/>
      </rPr>
      <t>Moment</t>
    </r>
  </si>
  <si>
    <r>
      <t>K</t>
    </r>
    <r>
      <rPr>
        <sz val="8"/>
        <color indexed="10"/>
        <rFont val="Arial"/>
        <family val="2"/>
      </rPr>
      <t>Schub</t>
    </r>
  </si>
  <si>
    <r>
      <t xml:space="preserve">(Rundungskontrolle </t>
    </r>
    <r>
      <rPr>
        <sz val="10"/>
        <color indexed="10"/>
        <rFont val="Arial"/>
        <family val="2"/>
      </rPr>
      <t>Moment</t>
    </r>
    <r>
      <rPr>
        <sz val="10"/>
        <rFont val="Arial"/>
        <family val="0"/>
      </rPr>
      <t xml:space="preserve"> - Aufteilung)</t>
    </r>
  </si>
  <si>
    <r>
      <t xml:space="preserve">Eingabe: Für Schichten, </t>
    </r>
    <r>
      <rPr>
        <b/>
        <i/>
        <u val="single"/>
        <sz val="10"/>
        <color indexed="10"/>
        <rFont val="Arial"/>
        <family val="2"/>
      </rPr>
      <t>die nicht</t>
    </r>
    <r>
      <rPr>
        <b/>
        <i/>
        <sz val="10"/>
        <color indexed="10"/>
        <rFont val="Arial"/>
        <family val="2"/>
      </rPr>
      <t xml:space="preserve"> vorkommen, muss d = 0 </t>
    </r>
    <r>
      <rPr>
        <b/>
        <i/>
        <u val="single"/>
        <sz val="10"/>
        <color indexed="10"/>
        <rFont val="Arial"/>
        <family val="2"/>
      </rPr>
      <t>und</t>
    </r>
    <r>
      <rPr>
        <b/>
        <i/>
        <sz val="10"/>
        <color indexed="10"/>
        <rFont val="Arial"/>
        <family val="2"/>
      </rPr>
      <t xml:space="preserve"> M =0 gesetzt werden!!</t>
    </r>
  </si>
  <si>
    <r>
      <t>K</t>
    </r>
    <r>
      <rPr>
        <sz val="8"/>
        <color indexed="10"/>
        <rFont val="Arial"/>
        <family val="2"/>
      </rPr>
      <t>Bzug</t>
    </r>
  </si>
  <si>
    <t xml:space="preserve">FOAMGLAS -Dämmung </t>
  </si>
  <si>
    <t xml:space="preserve"> Richtwert </t>
  </si>
  <si>
    <t>AB</t>
  </si>
  <si>
    <t>(freie E.)</t>
  </si>
  <si>
    <r>
      <t>Σ</t>
    </r>
    <r>
      <rPr>
        <sz val="10"/>
        <rFont val="Arial"/>
        <family val="2"/>
      </rPr>
      <t>(%) =</t>
    </r>
  </si>
  <si>
    <r>
      <t>(</t>
    </r>
    <r>
      <rPr>
        <sz val="10"/>
        <color indexed="10"/>
        <rFont val="Arial"/>
        <family val="2"/>
      </rPr>
      <t>wenn</t>
    </r>
    <r>
      <rPr>
        <sz val="10"/>
        <rFont val="Arial"/>
        <family val="0"/>
      </rPr>
      <t xml:space="preserve"> Unterkonstruktion = starr ~ 100000 N/mm2, </t>
    </r>
    <r>
      <rPr>
        <sz val="10"/>
        <color indexed="10"/>
        <rFont val="Arial"/>
        <family val="2"/>
      </rPr>
      <t>dann</t>
    </r>
    <r>
      <rPr>
        <sz val="10"/>
        <rFont val="Arial"/>
        <family val="0"/>
      </rPr>
      <t xml:space="preserve"> immer </t>
    </r>
    <r>
      <rPr>
        <u val="single"/>
        <sz val="10"/>
        <color indexed="10"/>
        <rFont val="Arial"/>
        <family val="2"/>
      </rPr>
      <t>mindestens</t>
    </r>
    <r>
      <rPr>
        <sz val="10"/>
        <color indexed="10"/>
        <rFont val="Arial"/>
        <family val="2"/>
      </rPr>
      <t xml:space="preserve"> eine</t>
    </r>
    <r>
      <rPr>
        <sz val="10"/>
        <rFont val="Arial"/>
        <family val="0"/>
      </rPr>
      <t xml:space="preserve">  Schicht)</t>
    </r>
  </si>
  <si>
    <r>
      <t xml:space="preserve">gemäss </t>
    </r>
    <r>
      <rPr>
        <b/>
        <sz val="10"/>
        <color indexed="10"/>
        <rFont val="Arial"/>
        <family val="2"/>
      </rPr>
      <t>Blatt 2/3</t>
    </r>
    <r>
      <rPr>
        <sz val="10"/>
        <rFont val="Arial"/>
        <family val="0"/>
      </rPr>
      <t xml:space="preserve"> und Erläuterungen</t>
    </r>
    <r>
      <rPr>
        <b/>
        <sz val="10"/>
        <rFont val="Arial"/>
        <family val="2"/>
      </rPr>
      <t xml:space="preserve"> </t>
    </r>
    <r>
      <rPr>
        <b/>
        <sz val="10"/>
        <color indexed="10"/>
        <rFont val="Arial"/>
        <family val="2"/>
      </rPr>
      <t>Blatt 3/3</t>
    </r>
    <r>
      <rPr>
        <sz val="10"/>
        <rFont val="Arial"/>
        <family val="0"/>
      </rPr>
      <t xml:space="preserve"> auf die realen Druckplatten umzurechnen.</t>
    </r>
  </si>
  <si>
    <t>Ga</t>
  </si>
  <si>
    <t>Wa</t>
  </si>
  <si>
    <t>Ze</t>
  </si>
  <si>
    <r>
      <t>AB</t>
    </r>
    <r>
      <rPr>
        <sz val="10"/>
        <rFont val="Arial"/>
        <family val="0"/>
      </rPr>
      <t xml:space="preserve"> /HMT besonnt</t>
    </r>
  </si>
  <si>
    <r>
      <t>Ze</t>
    </r>
    <r>
      <rPr>
        <sz val="10"/>
        <rFont val="Arial"/>
        <family val="2"/>
      </rPr>
      <t>mentestrich</t>
    </r>
  </si>
  <si>
    <r>
      <t>AB</t>
    </r>
    <r>
      <rPr>
        <sz val="10"/>
        <rFont val="Arial"/>
        <family val="2"/>
      </rPr>
      <t xml:space="preserve"> /HMT geschützt</t>
    </r>
  </si>
  <si>
    <r>
      <t>G</t>
    </r>
    <r>
      <rPr>
        <sz val="10"/>
        <rFont val="Arial"/>
        <family val="0"/>
      </rPr>
      <t>uss</t>
    </r>
    <r>
      <rPr>
        <u val="single"/>
        <sz val="10"/>
        <rFont val="Arial"/>
        <family val="2"/>
      </rPr>
      <t>a</t>
    </r>
    <r>
      <rPr>
        <sz val="10"/>
        <rFont val="Arial"/>
        <family val="0"/>
      </rPr>
      <t>sphalt</t>
    </r>
  </si>
  <si>
    <r>
      <t>W</t>
    </r>
    <r>
      <rPr>
        <sz val="10"/>
        <rFont val="Arial"/>
        <family val="0"/>
      </rPr>
      <t>alz</t>
    </r>
    <r>
      <rPr>
        <u val="single"/>
        <sz val="10"/>
        <rFont val="Arial"/>
        <family val="2"/>
      </rPr>
      <t>a</t>
    </r>
    <r>
      <rPr>
        <sz val="10"/>
        <rFont val="Arial"/>
        <family val="0"/>
      </rPr>
      <t>sphalt</t>
    </r>
  </si>
  <si>
    <t>Lehm</t>
  </si>
  <si>
    <t>Kies</t>
  </si>
  <si>
    <t>Mergel</t>
  </si>
  <si>
    <r>
      <t xml:space="preserve">Fels, </t>
    </r>
    <r>
      <rPr>
        <u val="single"/>
        <sz val="10"/>
        <rFont val="Arial"/>
        <family val="2"/>
      </rPr>
      <t>Beton</t>
    </r>
  </si>
  <si>
    <t>…………</t>
  </si>
  <si>
    <r>
      <t xml:space="preserve">MINDESTMASS (BREITE) </t>
    </r>
    <r>
      <rPr>
        <b/>
        <u val="single"/>
        <sz val="10"/>
        <rFont val="Arial"/>
        <family val="2"/>
      </rPr>
      <t>ALLER</t>
    </r>
    <r>
      <rPr>
        <b/>
        <sz val="10"/>
        <rFont val="Arial"/>
        <family val="2"/>
      </rPr>
      <t xml:space="preserve"> SCHICHTEN </t>
    </r>
    <r>
      <rPr>
        <b/>
        <sz val="10"/>
        <color indexed="10"/>
        <rFont val="Arial"/>
        <family val="2"/>
      </rPr>
      <t xml:space="preserve">(s. </t>
    </r>
    <r>
      <rPr>
        <b/>
        <sz val="8"/>
        <color indexed="10"/>
        <rFont val="Arial"/>
        <family val="2"/>
      </rPr>
      <t>BLATT 1/2)</t>
    </r>
  </si>
  <si>
    <t>*nur wenn E-Kofferung &gt; EU  (Feld K26)!</t>
  </si>
  <si>
    <t>In der Bettungsschicht - Ebene liegend:</t>
  </si>
  <si>
    <t>MULTIPLIKATOREN ZUM JEWEILIGEN "IDEELLEN ONLINE - RESULTAT"</t>
  </si>
  <si>
    <r>
      <t>Hilfswerte zu L31</t>
    </r>
    <r>
      <rPr>
        <sz val="10"/>
        <rFont val="Arial"/>
        <family val="0"/>
      </rPr>
      <t>:</t>
    </r>
  </si>
</sst>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s>
  <fonts count="61">
    <font>
      <sz val="10"/>
      <name val="Arial"/>
      <family val="0"/>
    </font>
    <font>
      <sz val="8"/>
      <name val="Arial"/>
      <family val="2"/>
    </font>
    <font>
      <sz val="12"/>
      <name val="Arial"/>
      <family val="2"/>
    </font>
    <font>
      <b/>
      <sz val="10"/>
      <name val="Arial"/>
      <family val="2"/>
    </font>
    <font>
      <b/>
      <sz val="12"/>
      <name val="Arial"/>
      <family val="2"/>
    </font>
    <font>
      <b/>
      <u val="single"/>
      <sz val="10"/>
      <name val="Arial"/>
      <family val="2"/>
    </font>
    <font>
      <u val="single"/>
      <sz val="10"/>
      <name val="Arial"/>
      <family val="2"/>
    </font>
    <font>
      <b/>
      <i/>
      <sz val="10"/>
      <name val="Arial"/>
      <family val="2"/>
    </font>
    <font>
      <b/>
      <u val="single"/>
      <sz val="12"/>
      <name val="Arial"/>
      <family val="2"/>
    </font>
    <font>
      <i/>
      <sz val="8"/>
      <name val="Arial"/>
      <family val="2"/>
    </font>
    <font>
      <u val="single"/>
      <sz val="10"/>
      <color indexed="10"/>
      <name val="Arial"/>
      <family val="2"/>
    </font>
    <font>
      <sz val="10"/>
      <color indexed="10"/>
      <name val="Arial"/>
      <family val="2"/>
    </font>
    <font>
      <b/>
      <sz val="14"/>
      <name val="Arial"/>
      <family val="2"/>
    </font>
    <font>
      <i/>
      <sz val="10"/>
      <color indexed="10"/>
      <name val="Arial"/>
      <family val="2"/>
    </font>
    <font>
      <b/>
      <i/>
      <sz val="10"/>
      <color indexed="10"/>
      <name val="Arial"/>
      <family val="2"/>
    </font>
    <font>
      <sz val="10"/>
      <color indexed="12"/>
      <name val="Arial"/>
      <family val="2"/>
    </font>
    <font>
      <b/>
      <sz val="8"/>
      <color indexed="10"/>
      <name val="Arial"/>
      <family val="2"/>
    </font>
    <font>
      <b/>
      <sz val="10"/>
      <color indexed="10"/>
      <name val="Arial"/>
      <family val="2"/>
    </font>
    <font>
      <sz val="8"/>
      <color indexed="10"/>
      <name val="Arial"/>
      <family val="2"/>
    </font>
    <font>
      <b/>
      <i/>
      <u val="single"/>
      <sz val="10"/>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Times New Roman"/>
      <family val="1"/>
    </font>
    <font>
      <b/>
      <sz val="9"/>
      <color indexed="10"/>
      <name val="Arial"/>
      <family val="2"/>
    </font>
    <font>
      <b/>
      <sz val="8"/>
      <color indexed="8"/>
      <name val="Arial"/>
      <family val="2"/>
    </font>
    <font>
      <sz val="8"/>
      <color indexed="8"/>
      <name val="Arial"/>
      <family val="2"/>
    </font>
    <font>
      <u val="single"/>
      <sz val="8"/>
      <color indexed="8"/>
      <name val="Arial"/>
      <family val="2"/>
    </font>
    <font>
      <sz val="9"/>
      <color indexed="8"/>
      <name val="Arial"/>
      <family val="2"/>
    </font>
    <font>
      <i/>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indexed="63"/>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double"/>
      <right style="thin"/>
      <top>
        <color indexed="63"/>
      </top>
      <bottom>
        <color indexed="63"/>
      </botto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97">
    <xf numFmtId="0" fontId="0" fillId="0" borderId="0" xfId="0" applyAlignment="1">
      <alignment/>
    </xf>
    <xf numFmtId="0" fontId="0" fillId="0" borderId="10" xfId="0" applyBorder="1" applyAlignment="1">
      <alignment/>
    </xf>
    <xf numFmtId="0" fontId="2" fillId="0" borderId="0" xfId="0" applyFont="1" applyBorder="1" applyAlignment="1">
      <alignment/>
    </xf>
    <xf numFmtId="0" fontId="0" fillId="0" borderId="0" xfId="0" applyBorder="1" applyAlignment="1">
      <alignment/>
    </xf>
    <xf numFmtId="0" fontId="0" fillId="33" borderId="0" xfId="0" applyFill="1" applyBorder="1" applyAlignment="1">
      <alignment/>
    </xf>
    <xf numFmtId="0" fontId="0" fillId="0" borderId="11" xfId="0" applyBorder="1" applyAlignment="1">
      <alignment/>
    </xf>
    <xf numFmtId="0" fontId="3" fillId="0" borderId="0" xfId="0" applyFont="1" applyBorder="1" applyAlignment="1">
      <alignment/>
    </xf>
    <xf numFmtId="0" fontId="3" fillId="0" borderId="0" xfId="0" applyFont="1" applyBorder="1" applyAlignment="1">
      <alignment horizontal="center"/>
    </xf>
    <xf numFmtId="0" fontId="0" fillId="0" borderId="0" xfId="0" applyFont="1" applyBorder="1" applyAlignment="1">
      <alignment horizontal="left"/>
    </xf>
    <xf numFmtId="0" fontId="13" fillId="0" borderId="0" xfId="0" applyFont="1" applyBorder="1" applyAlignment="1">
      <alignment/>
    </xf>
    <xf numFmtId="0" fontId="14"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xf>
    <xf numFmtId="0" fontId="0" fillId="34" borderId="0" xfId="0" applyFill="1" applyBorder="1" applyAlignment="1">
      <alignment/>
    </xf>
    <xf numFmtId="0" fontId="0" fillId="0" borderId="0" xfId="0" applyFont="1" applyBorder="1" applyAlignment="1">
      <alignment horizontal="center"/>
    </xf>
    <xf numFmtId="0" fontId="3" fillId="33" borderId="0" xfId="0" applyFont="1" applyFill="1" applyBorder="1" applyAlignment="1">
      <alignment horizontal="center"/>
    </xf>
    <xf numFmtId="0" fontId="3" fillId="35" borderId="0" xfId="0" applyFont="1" applyFill="1" applyBorder="1" applyAlignment="1">
      <alignment horizontal="center"/>
    </xf>
    <xf numFmtId="0" fontId="0" fillId="0" borderId="0" xfId="0" applyFont="1" applyFill="1" applyBorder="1" applyAlignment="1">
      <alignment/>
    </xf>
    <xf numFmtId="0" fontId="0" fillId="36" borderId="0" xfId="0" applyFill="1" applyBorder="1" applyAlignment="1">
      <alignment/>
    </xf>
    <xf numFmtId="0" fontId="0" fillId="36" borderId="0" xfId="0" applyFont="1" applyFill="1" applyBorder="1" applyAlignment="1">
      <alignment/>
    </xf>
    <xf numFmtId="0" fontId="3" fillId="36" borderId="0" xfId="0" applyFont="1" applyFill="1" applyBorder="1" applyAlignment="1">
      <alignment horizontal="center"/>
    </xf>
    <xf numFmtId="0" fontId="9" fillId="0" borderId="0" xfId="0" applyFont="1" applyBorder="1" applyAlignment="1">
      <alignment/>
    </xf>
    <xf numFmtId="0" fontId="3" fillId="36" borderId="0" xfId="0" applyFont="1" applyFill="1" applyBorder="1" applyAlignment="1">
      <alignment/>
    </xf>
    <xf numFmtId="0" fontId="3" fillId="37" borderId="0" xfId="0" applyFont="1" applyFill="1" applyBorder="1" applyAlignment="1">
      <alignment horizontal="center"/>
    </xf>
    <xf numFmtId="0" fontId="12" fillId="37" borderId="0" xfId="0" applyFont="1" applyFill="1" applyBorder="1" applyAlignment="1">
      <alignment horizontal="center"/>
    </xf>
    <xf numFmtId="0" fontId="0" fillId="0" borderId="12" xfId="0" applyBorder="1" applyAlignment="1">
      <alignment/>
    </xf>
    <xf numFmtId="0" fontId="3" fillId="0" borderId="13" xfId="0" applyFont="1" applyBorder="1" applyAlignment="1">
      <alignment/>
    </xf>
    <xf numFmtId="0" fontId="0" fillId="0" borderId="14" xfId="0" applyBorder="1" applyAlignment="1">
      <alignment/>
    </xf>
    <xf numFmtId="0" fontId="0" fillId="0" borderId="13" xfId="0" applyBorder="1" applyAlignment="1">
      <alignment/>
    </xf>
    <xf numFmtId="0" fontId="2" fillId="0" borderId="13" xfId="0" applyFont="1" applyBorder="1" applyAlignment="1">
      <alignment/>
    </xf>
    <xf numFmtId="0" fontId="0" fillId="0" borderId="13" xfId="0" applyFont="1" applyBorder="1" applyAlignment="1">
      <alignment/>
    </xf>
    <xf numFmtId="0" fontId="3" fillId="36" borderId="13" xfId="0" applyFont="1" applyFill="1" applyBorder="1" applyAlignment="1">
      <alignment/>
    </xf>
    <xf numFmtId="0" fontId="3" fillId="33" borderId="13" xfId="0" applyFont="1" applyFill="1" applyBorder="1" applyAlignment="1">
      <alignment/>
    </xf>
    <xf numFmtId="0" fontId="0" fillId="33" borderId="13" xfId="0" applyFill="1" applyBorder="1" applyAlignment="1">
      <alignment/>
    </xf>
    <xf numFmtId="0" fontId="0" fillId="0" borderId="15" xfId="0" applyBorder="1" applyAlignment="1">
      <alignment/>
    </xf>
    <xf numFmtId="0" fontId="0" fillId="0" borderId="16" xfId="0" applyBorder="1" applyAlignment="1">
      <alignment/>
    </xf>
    <xf numFmtId="0" fontId="3" fillId="34" borderId="13" xfId="0" applyFont="1" applyFill="1" applyBorder="1" applyAlignment="1">
      <alignment horizontal="left"/>
    </xf>
    <xf numFmtId="0" fontId="0" fillId="34" borderId="13" xfId="0" applyFill="1" applyBorder="1" applyAlignment="1">
      <alignment/>
    </xf>
    <xf numFmtId="0" fontId="5" fillId="0" borderId="13" xfId="0" applyFont="1" applyBorder="1" applyAlignment="1">
      <alignment/>
    </xf>
    <xf numFmtId="0" fontId="11" fillId="0" borderId="13" xfId="0" applyFont="1" applyBorder="1" applyAlignment="1">
      <alignment/>
    </xf>
    <xf numFmtId="0" fontId="17" fillId="0" borderId="11" xfId="0" applyFont="1" applyBorder="1" applyAlignment="1">
      <alignment horizontal="right"/>
    </xf>
    <xf numFmtId="0" fontId="0" fillId="0" borderId="14" xfId="0" applyFill="1" applyBorder="1" applyAlignment="1">
      <alignment/>
    </xf>
    <xf numFmtId="0" fontId="0" fillId="0" borderId="0" xfId="0" applyFill="1" applyBorder="1" applyAlignment="1">
      <alignment/>
    </xf>
    <xf numFmtId="0" fontId="14" fillId="0" borderId="13" xfId="0" applyFont="1" applyBorder="1" applyAlignment="1">
      <alignment/>
    </xf>
    <xf numFmtId="0" fontId="14" fillId="0" borderId="0" xfId="0" applyFont="1" applyBorder="1" applyAlignment="1">
      <alignment/>
    </xf>
    <xf numFmtId="0" fontId="17" fillId="0" borderId="17" xfId="0" applyFont="1" applyBorder="1" applyAlignment="1">
      <alignment horizontal="right"/>
    </xf>
    <xf numFmtId="0" fontId="2" fillId="0" borderId="14" xfId="0" applyFont="1" applyBorder="1" applyAlignment="1">
      <alignment/>
    </xf>
    <xf numFmtId="0" fontId="0" fillId="0" borderId="14" xfId="0" applyFont="1" applyBorder="1" applyAlignment="1">
      <alignment horizontal="left"/>
    </xf>
    <xf numFmtId="0" fontId="0" fillId="0" borderId="14" xfId="0" applyFont="1" applyBorder="1" applyAlignment="1">
      <alignment horizontal="center"/>
    </xf>
    <xf numFmtId="0" fontId="0" fillId="0" borderId="14" xfId="0" applyBorder="1" applyAlignment="1">
      <alignment horizontal="center"/>
    </xf>
    <xf numFmtId="0" fontId="0" fillId="0" borderId="14" xfId="0" applyBorder="1" applyAlignment="1">
      <alignment horizontal="right"/>
    </xf>
    <xf numFmtId="0" fontId="14" fillId="0" borderId="14" xfId="0" applyFont="1" applyBorder="1" applyAlignment="1">
      <alignment/>
    </xf>
    <xf numFmtId="0" fontId="16" fillId="0" borderId="14" xfId="0" applyFont="1" applyBorder="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10" xfId="0" applyFill="1" applyBorder="1" applyAlignment="1">
      <alignment/>
    </xf>
    <xf numFmtId="0" fontId="0" fillId="33" borderId="16" xfId="0" applyFill="1" applyBorder="1" applyAlignment="1">
      <alignment/>
    </xf>
    <xf numFmtId="0" fontId="6" fillId="0" borderId="13" xfId="0" applyFont="1" applyBorder="1" applyAlignment="1">
      <alignment/>
    </xf>
    <xf numFmtId="0" fontId="3" fillId="37" borderId="14" xfId="0" applyFont="1" applyFill="1" applyBorder="1" applyAlignment="1">
      <alignment horizontal="center"/>
    </xf>
    <xf numFmtId="0" fontId="3" fillId="0" borderId="14" xfId="0" applyFont="1" applyBorder="1" applyAlignment="1">
      <alignment horizontal="center"/>
    </xf>
    <xf numFmtId="0" fontId="3" fillId="36" borderId="14" xfId="0" applyFont="1" applyFill="1" applyBorder="1" applyAlignment="1">
      <alignment horizontal="center"/>
    </xf>
    <xf numFmtId="0" fontId="17" fillId="0" borderId="17" xfId="0" applyFont="1" applyBorder="1" applyAlignment="1">
      <alignment horizontal="center"/>
    </xf>
    <xf numFmtId="0" fontId="3" fillId="0" borderId="18" xfId="0" applyFont="1" applyBorder="1" applyAlignment="1">
      <alignment horizontal="center"/>
    </xf>
    <xf numFmtId="0" fontId="0" fillId="0" borderId="18" xfId="0" applyFont="1" applyBorder="1" applyAlignment="1">
      <alignment horizontal="center"/>
    </xf>
    <xf numFmtId="0" fontId="6" fillId="0" borderId="18"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horizontal="center"/>
    </xf>
    <xf numFmtId="0" fontId="0" fillId="0" borderId="21" xfId="0" applyBorder="1" applyAlignment="1">
      <alignment/>
    </xf>
    <xf numFmtId="0" fontId="4" fillId="34" borderId="13" xfId="0" applyFont="1" applyFill="1" applyBorder="1" applyAlignment="1">
      <alignment/>
    </xf>
    <xf numFmtId="0" fontId="3" fillId="34" borderId="0" xfId="0" applyFont="1" applyFill="1" applyBorder="1" applyAlignment="1">
      <alignment/>
    </xf>
    <xf numFmtId="0" fontId="0" fillId="34" borderId="14" xfId="0" applyFont="1" applyFill="1" applyBorder="1" applyAlignment="1">
      <alignment/>
    </xf>
    <xf numFmtId="0" fontId="0" fillId="34" borderId="0" xfId="0" applyFont="1" applyFill="1" applyBorder="1" applyAlignment="1">
      <alignment/>
    </xf>
    <xf numFmtId="0" fontId="4" fillId="34" borderId="0" xfId="0" applyFont="1" applyFill="1" applyBorder="1" applyAlignment="1">
      <alignment/>
    </xf>
    <xf numFmtId="0" fontId="4" fillId="34" borderId="14" xfId="0" applyFont="1" applyFill="1" applyBorder="1" applyAlignment="1">
      <alignment/>
    </xf>
    <xf numFmtId="0" fontId="3" fillId="38" borderId="22" xfId="0" applyFont="1" applyFill="1" applyBorder="1" applyAlignment="1">
      <alignment horizontal="center"/>
    </xf>
    <xf numFmtId="0" fontId="3" fillId="38" borderId="23" xfId="0" applyFont="1" applyFill="1" applyBorder="1" applyAlignment="1">
      <alignment horizontal="center"/>
    </xf>
    <xf numFmtId="0" fontId="3" fillId="38" borderId="24" xfId="0" applyFont="1" applyFill="1" applyBorder="1" applyAlignment="1">
      <alignment horizontal="center"/>
    </xf>
    <xf numFmtId="0" fontId="3" fillId="38" borderId="25" xfId="0" applyFont="1" applyFill="1" applyBorder="1" applyAlignment="1">
      <alignment horizontal="center"/>
    </xf>
    <xf numFmtId="0" fontId="0" fillId="34" borderId="14" xfId="0" applyFill="1" applyBorder="1" applyAlignment="1">
      <alignment/>
    </xf>
    <xf numFmtId="0" fontId="17" fillId="38" borderId="13" xfId="0" applyFont="1" applyFill="1" applyBorder="1" applyAlignment="1">
      <alignment/>
    </xf>
    <xf numFmtId="0" fontId="17" fillId="38" borderId="0" xfId="0" applyFont="1" applyFill="1" applyBorder="1" applyAlignment="1">
      <alignment/>
    </xf>
    <xf numFmtId="0" fontId="17" fillId="38" borderId="14" xfId="0" applyFont="1" applyFill="1" applyBorder="1" applyAlignment="1">
      <alignment/>
    </xf>
    <xf numFmtId="0" fontId="0" fillId="39" borderId="0" xfId="0" applyFill="1" applyBorder="1" applyAlignment="1">
      <alignment/>
    </xf>
    <xf numFmtId="0" fontId="11" fillId="39" borderId="0" xfId="0" applyFont="1" applyFill="1" applyBorder="1" applyAlignment="1">
      <alignment horizontal="right"/>
    </xf>
    <xf numFmtId="0" fontId="11" fillId="39" borderId="0" xfId="0" applyFont="1" applyFill="1" applyBorder="1" applyAlignment="1">
      <alignment/>
    </xf>
    <xf numFmtId="0" fontId="0" fillId="39" borderId="13" xfId="0" applyFill="1" applyBorder="1" applyAlignment="1">
      <alignment/>
    </xf>
    <xf numFmtId="0" fontId="15" fillId="39" borderId="0" xfId="0" applyFont="1" applyFill="1" applyBorder="1" applyAlignment="1">
      <alignment horizontal="right"/>
    </xf>
    <xf numFmtId="0" fontId="15" fillId="39" borderId="0" xfId="0" applyFont="1" applyFill="1" applyBorder="1" applyAlignment="1">
      <alignment/>
    </xf>
    <xf numFmtId="0" fontId="11" fillId="39" borderId="0" xfId="0" applyFont="1" applyFill="1" applyBorder="1" applyAlignment="1">
      <alignment/>
    </xf>
    <xf numFmtId="0" fontId="15" fillId="39" borderId="13" xfId="0" applyFont="1" applyFill="1" applyBorder="1" applyAlignment="1">
      <alignment horizontal="right"/>
    </xf>
    <xf numFmtId="0" fontId="15" fillId="39" borderId="0" xfId="0" applyFont="1" applyFill="1" applyBorder="1" applyAlignment="1">
      <alignment/>
    </xf>
    <xf numFmtId="0" fontId="11" fillId="39" borderId="0" xfId="0" applyFont="1" applyFill="1" applyBorder="1" applyAlignment="1">
      <alignment horizontal="right"/>
    </xf>
    <xf numFmtId="0" fontId="3" fillId="38" borderId="26" xfId="0" applyFont="1" applyFill="1" applyBorder="1" applyAlignment="1">
      <alignment horizontal="left"/>
    </xf>
    <xf numFmtId="0" fontId="3" fillId="38" borderId="27" xfId="0" applyFont="1" applyFill="1" applyBorder="1" applyAlignment="1">
      <alignment horizontal="left"/>
    </xf>
    <xf numFmtId="0" fontId="3" fillId="38" borderId="28" xfId="0" applyFont="1" applyFill="1" applyBorder="1" applyAlignment="1">
      <alignment horizontal="lef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0</xdr:row>
      <xdr:rowOff>57150</xdr:rowOff>
    </xdr:from>
    <xdr:to>
      <xdr:col>22</xdr:col>
      <xdr:colOff>695325</xdr:colOff>
      <xdr:row>54</xdr:row>
      <xdr:rowOff>0</xdr:rowOff>
    </xdr:to>
    <xdr:sp>
      <xdr:nvSpPr>
        <xdr:cNvPr id="1" name="Text Box 1"/>
        <xdr:cNvSpPr txBox="1">
          <a:spLocks noChangeArrowheads="1"/>
        </xdr:cNvSpPr>
      </xdr:nvSpPr>
      <xdr:spPr>
        <a:xfrm>
          <a:off x="10868025" y="57150"/>
          <a:ext cx="5372100" cy="904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                                                                                                                                                                </a:t>
          </a:r>
          <a:r>
            <a:rPr lang="en-US" cap="none" sz="900" b="1" i="0" u="none" baseline="0">
              <a:solidFill>
                <a:srgbClr val="FF0000"/>
              </a:solidFill>
              <a:latin typeface="Arial"/>
              <a:ea typeface="Arial"/>
              <a:cs typeface="Arial"/>
            </a:rPr>
            <a:t>     Blatt 3/3</a:t>
          </a:r>
          <a:r>
            <a:rPr lang="en-US" cap="none" sz="900" b="0" i="0" u="none" baseline="0">
              <a:solidFill>
                <a:srgbClr val="000000"/>
              </a:solidFill>
              <a:latin typeface="Times New Roman"/>
              <a:ea typeface="Times New Roman"/>
              <a:cs typeface="Times New Roman"/>
            </a:rPr>
            <a:t>
</a:t>
          </a:r>
          <a:r>
            <a:rPr lang="en-US" cap="none" sz="800" b="1" i="0" u="none" baseline="0">
              <a:solidFill>
                <a:srgbClr val="000000"/>
              </a:solidFill>
              <a:latin typeface="Arial"/>
              <a:ea typeface="Arial"/>
              <a:cs typeface="Arial"/>
            </a:rPr>
            <a:t>ERLÄUTERUNGEN: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Eingebaute biegesteife Zwischenschichten leisten einen ergänzenden Beitrag an die Druckverteilung unter Einzellast. Deren Wirkung – ersatzweise durch eine, homogene Druckplattenstärke bei den Materialeingaben zum Onlineprogramm Nr. 3 oder Nr. 16 zu berücksichtigen – entspricht der äquivalenten Wirkung der Summe aller realen, biegesteifen Elemente im Bauteil (- Querschnitt). Auf </a:t>
          </a:r>
          <a:r>
            <a:rPr lang="en-US" cap="none" sz="800" b="0" i="0" u="none" baseline="0">
              <a:solidFill>
                <a:srgbClr val="FF0000"/>
              </a:solidFill>
              <a:latin typeface="Arial"/>
              <a:ea typeface="Arial"/>
              <a:cs typeface="Arial"/>
            </a:rPr>
            <a:t>Blatt 1/3</a:t>
          </a:r>
          <a:r>
            <a:rPr lang="en-US" cap="none" sz="800" b="0" i="0" u="none" baseline="0">
              <a:solidFill>
                <a:srgbClr val="000000"/>
              </a:solidFill>
              <a:latin typeface="Arial"/>
              <a:ea typeface="Arial"/>
              <a:cs typeface="Arial"/>
            </a:rPr>
            <a:t> ist im Resultatfeld E46 diese ideelle Materialstärke für die Eingabe im entsprechenden Onlineprogramm angegeben.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Im Umrechnungsmodell wird vorausgesetzt, dass alle berücksichtigten „Biegeschichten“ jene (fugenlose) Minimalausdehnung resp. Plattenbreite aufweisen, welche zur entsprechenden (konkav - kegelförmigen) Spannungsverteilung innerhalb der darunter liegenden Bettungsschicht(en) benötigt wird. (Keine kleinformatigen Zementschrittplatten oder Verbundsteine zur Lastverteilung!). Dieses generell (für alle Biegeschichten) gültige Mindestmass laut Resultatfeld </a:t>
          </a:r>
          <a:r>
            <a:rPr lang="en-US" cap="none" sz="800" b="1" i="0" u="none" baseline="0">
              <a:solidFill>
                <a:srgbClr val="000000"/>
              </a:solidFill>
              <a:latin typeface="Arial"/>
              <a:ea typeface="Arial"/>
              <a:cs typeface="Arial"/>
            </a:rPr>
            <a:t>L31</a:t>
          </a:r>
          <a:r>
            <a:rPr lang="en-US" cap="none" sz="800" b="0" i="0" u="none" baseline="0">
              <a:solidFill>
                <a:srgbClr val="000000"/>
              </a:solidFill>
              <a:latin typeface="Arial"/>
              <a:ea typeface="Arial"/>
              <a:cs typeface="Arial"/>
            </a:rPr>
            <a:t> ist (auch) abhängig von der „Weichheit“ der Bettungsschicht(en) resp. Bettungssysteme als Ganzes (Elastische Bettung unter Einzellast). Zur Ermittlung dieses Einflusses müssen deshalb die vorgesehenen Dämmschichten resp. Bettungsschichten und die vorliegende Unterkonstruktion in 
</a:t>
          </a:r>
          <a:r>
            <a:rPr lang="en-US" cap="none" sz="800" b="0" i="0" u="none" baseline="0">
              <a:solidFill>
                <a:srgbClr val="FF0000"/>
              </a:solidFill>
              <a:latin typeface="Arial"/>
              <a:ea typeface="Arial"/>
              <a:cs typeface="Arial"/>
            </a:rPr>
            <a:t>Blatt 2/3</a:t>
          </a:r>
          <a:r>
            <a:rPr lang="en-US" cap="none" sz="800" b="0" i="0" u="none" baseline="0">
              <a:solidFill>
                <a:srgbClr val="000000"/>
              </a:solidFill>
              <a:latin typeface="Arial"/>
              <a:ea typeface="Arial"/>
              <a:cs typeface="Arial"/>
            </a:rPr>
            <a:t> definiert werden. Bedingung ist dabei, dass sich unter der einwirkenden Last alle erfassten Biegeplatten noch in „ungerissenem Zustand“ befinden.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Zur Überprüfung dieser Voraussetzung werden in den untermalten Resultatfeldern die je nach realen Plattensteifigkeiten und – Stärken benötigten Multiplikatoren (im Sinne von Korrekturfaktoren zum „ideellen Spannungswert sigmaBiegezug“ resp. „ideellen Spannungswert sigmaSchub“ sowie zum „ideellen Biegemoment“ laut Online – Resultatblatt) mitgeteilt. Zahlenbeispiel siehe unten. Es ist stets Sache des Anwender, darüber zu befinden, ob sich die daraus berechneten realen Spannungswerte bei jeder der angerechneten „Druckverteilschichten“ noch im zulässigen Rahmen halten.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Beispiel: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Im eingetragenen (schreibgeschützten) Beispiel resultiert aus dem gegebenen Schichtenaufbau gemäss Resultatfeld </a:t>
          </a:r>
          <a:r>
            <a:rPr lang="en-US" cap="none" sz="800" b="1" i="0" u="none" baseline="0">
              <a:solidFill>
                <a:srgbClr val="000000"/>
              </a:solidFill>
              <a:latin typeface="Arial"/>
              <a:ea typeface="Arial"/>
              <a:cs typeface="Arial"/>
            </a:rPr>
            <a:t>E46</a:t>
          </a:r>
          <a:r>
            <a:rPr lang="en-US" cap="none" sz="800" b="0" i="0" u="none" baseline="0">
              <a:solidFill>
                <a:srgbClr val="000000"/>
              </a:solidFill>
              <a:latin typeface="Arial"/>
              <a:ea typeface="Arial"/>
              <a:cs typeface="Arial"/>
            </a:rPr>
            <a:t> „ersatzweise“ eine ideelle Druckverteilplatte aus Asphaltbeton von </a:t>
          </a:r>
          <a:r>
            <a:rPr lang="en-US" cap="none" sz="800" b="0" i="0" u="sng" baseline="0">
              <a:solidFill>
                <a:srgbClr val="000000"/>
              </a:solidFill>
              <a:latin typeface="Arial"/>
              <a:ea typeface="Arial"/>
              <a:cs typeface="Arial"/>
            </a:rPr>
            <a:t>240 mm (statt 180 mm real</a:t>
          </a:r>
          <a:r>
            <a:rPr lang="en-US" cap="none" sz="800" b="0" i="0" u="none" baseline="0">
              <a:solidFill>
                <a:srgbClr val="000000"/>
              </a:solidFill>
              <a:latin typeface="Arial"/>
              <a:ea typeface="Arial"/>
              <a:cs typeface="Arial"/>
            </a:rPr>
            <a:t>). Deren Kennwerte (beispielsweise für den Randbereich) betragen gemäss Onlineprogramm Nr. 3 oder 16 (hier nicht abgebildet):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Zul. (Einzel -) Last ~ 100 kN** ( Verwendung in Tabelle unten: zul. Last = vorhandene Last)
</a:t>
          </a:r>
          <a:r>
            <a:rPr lang="en-US" cap="none" sz="800" b="0" i="0" u="none" baseline="0">
              <a:solidFill>
                <a:srgbClr val="000000"/>
              </a:solidFill>
              <a:latin typeface="Arial"/>
              <a:ea typeface="Arial"/>
              <a:cs typeface="Arial"/>
            </a:rPr>
            <a:t>Result. Biegemoment inf zul. Last ~ 30360 N·m                                   (AB 0.421; ZE  0.547; GA  0.047)
</a:t>
          </a:r>
          <a:r>
            <a:rPr lang="en-US" cap="none" sz="800" b="0" i="0" u="none" baseline="0">
              <a:solidFill>
                <a:srgbClr val="000000"/>
              </a:solidFill>
              <a:latin typeface="Arial"/>
              <a:ea typeface="Arial"/>
              <a:cs typeface="Arial"/>
            </a:rPr>
            <a:t>Result Biegezugspannung inf zul. Last ~ 3.16 N/mm2                         (AB 0.748; ZE  8.752; GA  1.692)
</a:t>
          </a:r>
          <a:r>
            <a:rPr lang="en-US" cap="none" sz="800" b="0" i="0" u="none" baseline="0">
              <a:solidFill>
                <a:srgbClr val="000000"/>
              </a:solidFill>
              <a:latin typeface="Arial"/>
              <a:ea typeface="Arial"/>
              <a:cs typeface="Arial"/>
            </a:rPr>
            <a:t>Result. Schubspannung (Durchstanzen) inf. zul. Last = 0.77N/mm2  (AB 0.561; ZE  2.188; GA  0.288)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Unter Berücksichtigung der zugehörigen Multiplikatoren gemäss Beispiel </a:t>
          </a:r>
          <a:r>
            <a:rPr lang="en-US" cap="none" sz="800" b="0" i="0" u="none" baseline="0">
              <a:solidFill>
                <a:srgbClr val="FF0000"/>
              </a:solidFill>
              <a:latin typeface="Arial"/>
              <a:ea typeface="Arial"/>
              <a:cs typeface="Arial"/>
            </a:rPr>
            <a:t>Blatt 2/3</a:t>
          </a:r>
          <a:r>
            <a:rPr lang="en-US" cap="none" sz="800" b="0" i="0" u="none" baseline="0">
              <a:solidFill>
                <a:srgbClr val="000000"/>
              </a:solidFill>
              <a:latin typeface="Arial"/>
              <a:ea typeface="Arial"/>
              <a:cs typeface="Arial"/>
            </a:rPr>
            <a:t> (hier oben rechts in 
</a:t>
          </a:r>
          <a:r>
            <a:rPr lang="en-US" cap="none" sz="800" b="0" i="0" u="none" baseline="0">
              <a:solidFill>
                <a:srgbClr val="000000"/>
              </a:solidFill>
              <a:latin typeface="Arial"/>
              <a:ea typeface="Arial"/>
              <a:cs typeface="Arial"/>
            </a:rPr>
            <a:t>Klammern übertragen) ergeben sich die realen Spannungswerte wie folgt: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Biegemoment (N·m)* Biegezug (N/mm2)** Schub (N/mm2)*** 
</a:t>
          </a:r>
          <a:r>
            <a:rPr lang="en-US" cap="none" sz="800" b="0" i="0" u="none" baseline="0">
              <a:solidFill>
                <a:srgbClr val="000000"/>
              </a:solidFill>
              <a:latin typeface="Arial"/>
              <a:ea typeface="Arial"/>
              <a:cs typeface="Arial"/>
            </a:rPr>
            <a:t>180 mm Asphalt                           12780                       2.36                             0.43 
</a:t>
          </a:r>
          <a:r>
            <a:rPr lang="en-US" cap="none" sz="800" b="0" i="0" u="none" baseline="0">
              <a:solidFill>
                <a:srgbClr val="000000"/>
              </a:solidFill>
              <a:latin typeface="Arial"/>
              <a:ea typeface="Arial"/>
              <a:cs typeface="Arial"/>
            </a:rPr>
            <a:t>  60 mm ZE                                   16610                     27.65                             1.69 
</a:t>
          </a:r>
          <a:r>
            <a:rPr lang="en-US" cap="none" sz="800" b="0" i="0" u="none" baseline="0">
              <a:solidFill>
                <a:srgbClr val="000000"/>
              </a:solidFill>
              <a:latin typeface="Arial"/>
              <a:ea typeface="Arial"/>
              <a:cs typeface="Arial"/>
            </a:rPr>
            <a:t>  40 mm GA                                    1470                       5.34                             0.22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Wird eine ideelle Plattenstärke, bezogen auf Zementestrich, (statt auf AB) ermittelt, so resultieren aus gefundenen </a:t>
          </a:r>
          <a:r>
            <a:rPr lang="en-US" cap="none" sz="800" b="0" i="0" u="sng" baseline="0">
              <a:solidFill>
                <a:srgbClr val="000000"/>
              </a:solidFill>
              <a:latin typeface="Arial"/>
              <a:ea typeface="Arial"/>
              <a:cs typeface="Arial"/>
            </a:rPr>
            <a:t>74 mm (statt 60 mm rea</a:t>
          </a:r>
          <a:r>
            <a:rPr lang="en-US" cap="none" sz="800" b="0" i="0" u="none" baseline="0">
              <a:solidFill>
                <a:srgbClr val="000000"/>
              </a:solidFill>
              <a:latin typeface="Arial"/>
              <a:ea typeface="Arial"/>
              <a:cs typeface="Arial"/>
            </a:rPr>
            <a:t>l) im Onlineprogramm zwar andere Kennwerte und in</a:t>
          </a:r>
          <a:r>
            <a:rPr lang="en-US" cap="none" sz="800" b="0" i="0" u="none" baseline="0">
              <a:solidFill>
                <a:srgbClr val="FF0000"/>
              </a:solidFill>
              <a:latin typeface="Arial"/>
              <a:ea typeface="Arial"/>
              <a:cs typeface="Arial"/>
            </a:rPr>
            <a:t> Blatt 2/3</a:t>
          </a:r>
          <a:r>
            <a:rPr lang="en-US" cap="none" sz="800" b="0" i="0" u="none" baseline="0">
              <a:solidFill>
                <a:srgbClr val="000000"/>
              </a:solidFill>
              <a:latin typeface="Arial"/>
              <a:ea typeface="Arial"/>
              <a:cs typeface="Arial"/>
            </a:rPr>
            <a:t> andere Multiplikatoren. Deren gemeinsame Auswertung (analog oben) ergibt aber logischerweise dieselben Spannungswerte wie in obiger Zusammenstellung!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Damit kann die erf. Armierung berechnet werden, falls die Biegespannung  (im ZE) zu gross ist.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Die hohe zul. Last am Plattenrand (zul. bezogen auf die Druckspannung im Dämmstoff) ist eine Folge der sehr weichen Bettung (siehe Bettungsschichten). Sie erzeugt anderseits ein grosses Biegemoment  an der (ideellen) Druckplatte mit entsprechend hohen Biegezug – Werten je nach Steifigkeitsanteilen der realen Biegeschichten.</a:t>
          </a:r>
          <a:r>
            <a:rPr lang="en-US" cap="none" sz="800" b="0" i="0" u="sng" baseline="0">
              <a:solidFill>
                <a:srgbClr val="000000"/>
              </a:solidFill>
              <a:latin typeface="Arial"/>
              <a:ea typeface="Arial"/>
              <a:cs typeface="Arial"/>
            </a:rPr>
            <a:t> Fazit zu diesem Beispiel:</a:t>
          </a:r>
          <a:r>
            <a:rPr lang="en-US" cap="none" sz="800" b="0" i="0" u="none" baseline="0">
              <a:solidFill>
                <a:srgbClr val="000000"/>
              </a:solidFill>
              <a:latin typeface="Arial"/>
              <a:ea typeface="Arial"/>
              <a:cs typeface="Arial"/>
            </a:rPr>
            <a:t> Bei unveränderter Radlast muss entweder die Konstruktonsstärke  erhöht, oder für eine wesentlich härtere Bettung gesorgt werden (womit dann allerdings die zul. Druck -spannung im Dämmstoff überschritten wird).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Das Vertauschen der ideellen Plattenstärke führt zu leicht abweichenden Schubspannungsergebnissen, da im Onlineprogramm aus unterschiedlicher Plattenstärke auch unterschiedliche grosse Reduktionen an der Lasteinwirkung erfasst werden.
</a:t>
          </a:r>
          <a:r>
            <a:rPr lang="en-US" cap="none" sz="800" b="0" i="1" u="none" baseline="0">
              <a:solidFill>
                <a:srgbClr val="000000"/>
              </a:solidFill>
              <a:latin typeface="Arial"/>
              <a:ea typeface="Arial"/>
              <a:cs typeface="Arial"/>
            </a:rPr>
            <a:t>                                                                                                                  Kloten 13.05. 2013; ergänzt 22. 05. 2014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7"/>
  <sheetViews>
    <sheetView tabSelected="1" zoomScalePageLayoutView="0" workbookViewId="0" topLeftCell="I11">
      <selection activeCell="X27" sqref="X27"/>
    </sheetView>
  </sheetViews>
  <sheetFormatPr defaultColWidth="11.421875" defaultRowHeight="12.75"/>
  <cols>
    <col min="3" max="3" width="13.8515625" style="0" customWidth="1"/>
    <col min="4" max="4" width="10.7109375" style="0" customWidth="1"/>
    <col min="5" max="5" width="11.8515625" style="0" customWidth="1"/>
    <col min="6" max="6" width="18.57421875" style="0" customWidth="1"/>
    <col min="7" max="7" width="16.8515625" style="0" customWidth="1"/>
    <col min="8" max="8" width="8.421875" style="0" customWidth="1"/>
    <col min="9" max="9" width="8.8515625" style="0" customWidth="1"/>
    <col min="10" max="10" width="10.28125" style="0" customWidth="1"/>
    <col min="11" max="11" width="9.57421875" style="0" customWidth="1"/>
    <col min="12" max="12" width="8.57421875" style="0" customWidth="1"/>
    <col min="13" max="13" width="10.8515625" style="0" customWidth="1"/>
    <col min="15" max="15" width="15.8515625" style="0" customWidth="1"/>
    <col min="20" max="20" width="8.57421875" style="0" customWidth="1"/>
    <col min="21" max="22" width="0.13671875" style="0" customWidth="1"/>
  </cols>
  <sheetData>
    <row r="1" spans="1:24" ht="12.75">
      <c r="A1" s="25"/>
      <c r="B1" s="5"/>
      <c r="C1" s="5"/>
      <c r="D1" s="5"/>
      <c r="E1" s="5"/>
      <c r="F1" s="45" t="s">
        <v>55</v>
      </c>
      <c r="G1" s="25"/>
      <c r="H1" s="5"/>
      <c r="I1" s="5"/>
      <c r="J1" s="5"/>
      <c r="K1" s="5"/>
      <c r="L1" s="5"/>
      <c r="M1" s="40"/>
      <c r="N1" s="61" t="s">
        <v>56</v>
      </c>
      <c r="O1" s="28"/>
      <c r="P1" s="3"/>
      <c r="Q1" s="3"/>
      <c r="R1" s="3"/>
      <c r="S1" s="3"/>
      <c r="T1" s="3"/>
      <c r="U1" s="7"/>
      <c r="V1" s="3"/>
      <c r="W1" s="3"/>
      <c r="X1" s="3"/>
    </row>
    <row r="2" spans="1:24" ht="12.75">
      <c r="A2" s="81" t="s">
        <v>38</v>
      </c>
      <c r="B2" s="82"/>
      <c r="C2" s="82"/>
      <c r="D2" s="82"/>
      <c r="E2" s="82"/>
      <c r="F2" s="83"/>
      <c r="G2" s="26"/>
      <c r="H2" s="3"/>
      <c r="I2" s="3"/>
      <c r="J2" s="3"/>
      <c r="K2" s="3"/>
      <c r="L2" s="3"/>
      <c r="M2" s="3"/>
      <c r="N2" s="27"/>
      <c r="O2" s="28"/>
      <c r="P2" s="3"/>
      <c r="Q2" s="3"/>
      <c r="R2" s="3"/>
      <c r="S2" s="3"/>
      <c r="T2" s="3"/>
      <c r="U2" s="3"/>
      <c r="V2" s="3"/>
      <c r="W2" s="3"/>
      <c r="X2" s="3"/>
    </row>
    <row r="3" spans="1:24" ht="12.75">
      <c r="A3" s="37"/>
      <c r="B3" s="13"/>
      <c r="C3" s="13"/>
      <c r="D3" s="13"/>
      <c r="E3" s="13"/>
      <c r="F3" s="80"/>
      <c r="G3" s="28"/>
      <c r="H3" s="3"/>
      <c r="I3" s="3"/>
      <c r="J3" s="3"/>
      <c r="K3" s="3"/>
      <c r="L3" s="3"/>
      <c r="M3" s="3"/>
      <c r="N3" s="27"/>
      <c r="O3" s="28"/>
      <c r="P3" s="3"/>
      <c r="Q3" s="3"/>
      <c r="R3" s="3"/>
      <c r="S3" s="3"/>
      <c r="T3" s="3"/>
      <c r="U3" s="3"/>
      <c r="V3" s="3"/>
      <c r="W3" s="3"/>
      <c r="X3" s="3"/>
    </row>
    <row r="4" spans="1:24" ht="15">
      <c r="A4" s="70" t="s">
        <v>0</v>
      </c>
      <c r="B4" s="74"/>
      <c r="C4" s="74"/>
      <c r="D4" s="74"/>
      <c r="E4" s="74"/>
      <c r="F4" s="75"/>
      <c r="G4" s="70" t="s">
        <v>65</v>
      </c>
      <c r="H4" s="73"/>
      <c r="I4" s="73"/>
      <c r="J4" s="73"/>
      <c r="K4" s="73"/>
      <c r="L4" s="73"/>
      <c r="M4" s="73"/>
      <c r="N4" s="72"/>
      <c r="O4" s="26"/>
      <c r="P4" s="3"/>
      <c r="Q4" s="3"/>
      <c r="R4" s="3"/>
      <c r="S4" s="3"/>
      <c r="T4" s="3"/>
      <c r="U4" s="3"/>
      <c r="V4" s="3"/>
      <c r="W4" s="3"/>
      <c r="X4" s="3"/>
    </row>
    <row r="5" spans="1:24" ht="15">
      <c r="A5" s="70" t="s">
        <v>28</v>
      </c>
      <c r="B5" s="74"/>
      <c r="C5" s="74"/>
      <c r="D5" s="74"/>
      <c r="E5" s="74"/>
      <c r="F5" s="75"/>
      <c r="G5" s="30" t="s">
        <v>66</v>
      </c>
      <c r="H5" s="3"/>
      <c r="I5" s="3"/>
      <c r="J5" s="3"/>
      <c r="K5" s="3"/>
      <c r="L5" s="3"/>
      <c r="M5" s="3"/>
      <c r="N5" s="27"/>
      <c r="O5" s="28"/>
      <c r="P5" s="3"/>
      <c r="Q5" s="3"/>
      <c r="R5" s="3"/>
      <c r="S5" s="3"/>
      <c r="T5" s="3"/>
      <c r="U5" s="3"/>
      <c r="V5" s="3"/>
      <c r="W5" s="3"/>
      <c r="X5" s="3"/>
    </row>
    <row r="6" spans="1:24" ht="15">
      <c r="A6" s="70" t="s">
        <v>1</v>
      </c>
      <c r="B6" s="74"/>
      <c r="C6" s="74"/>
      <c r="D6" s="74"/>
      <c r="E6" s="74"/>
      <c r="F6" s="75"/>
      <c r="G6" s="36" t="s">
        <v>96</v>
      </c>
      <c r="H6" s="84"/>
      <c r="I6" s="85" t="s">
        <v>40</v>
      </c>
      <c r="J6" s="86">
        <f>(L7/(K26*(1+J8*J7^3)^0.5))</f>
        <v>0.10488536717808877</v>
      </c>
      <c r="K6" s="85" t="s">
        <v>39</v>
      </c>
      <c r="L6" s="86">
        <f>(J16+J18+J20)/(E46)</f>
        <v>0.9583333333333334</v>
      </c>
      <c r="M6" s="42"/>
      <c r="N6" s="41"/>
      <c r="O6" s="28"/>
      <c r="P6" s="3"/>
      <c r="Q6" s="3"/>
      <c r="R6" s="3"/>
      <c r="S6" s="3"/>
      <c r="T6" s="3"/>
      <c r="U6" s="3"/>
      <c r="V6" s="3"/>
      <c r="W6" s="3"/>
      <c r="X6" s="3"/>
    </row>
    <row r="7" spans="1:24" ht="15">
      <c r="A7" s="29"/>
      <c r="B7" s="2"/>
      <c r="C7" s="2"/>
      <c r="D7" s="2"/>
      <c r="E7" s="2"/>
      <c r="F7" s="46"/>
      <c r="G7" s="87"/>
      <c r="H7" s="84"/>
      <c r="I7" s="88" t="s">
        <v>41</v>
      </c>
      <c r="J7" s="89">
        <f>((J23)/E46)</f>
        <v>2.0833333333333335</v>
      </c>
      <c r="K7" s="85" t="s">
        <v>42</v>
      </c>
      <c r="L7" s="90">
        <f>(((K16+0.1)*(K18+0.1)*(K20+0.1))*(J16+J18+J20)/((K16+0.1)*(K18+0.1)*(J20+0.0000001)+(K16+0.1)*(K20+0.1)*(J18+0.0000001)+(K18+0.1)*(K20+0.1)*(J16+0.0000001)))</f>
        <v>11.204830680614569</v>
      </c>
      <c r="M7" s="42"/>
      <c r="N7" s="41"/>
      <c r="O7" s="28"/>
      <c r="P7" s="3"/>
      <c r="Q7" s="3"/>
      <c r="R7" s="3"/>
      <c r="S7" s="3"/>
      <c r="T7" s="3"/>
      <c r="U7" s="3"/>
      <c r="V7" s="3"/>
      <c r="W7" s="3"/>
      <c r="X7" s="3"/>
    </row>
    <row r="8" spans="1:24" ht="15">
      <c r="A8" s="28"/>
      <c r="B8" s="3"/>
      <c r="C8" s="3"/>
      <c r="D8" s="3"/>
      <c r="E8" s="2"/>
      <c r="F8" s="46"/>
      <c r="G8" s="91" t="s">
        <v>52</v>
      </c>
      <c r="H8" s="89">
        <f>ROUND((K26*(1+J8*J7^3)^0.5),0)</f>
        <v>107</v>
      </c>
      <c r="I8" s="88" t="s">
        <v>49</v>
      </c>
      <c r="J8" s="89">
        <f>((K23-K26)/(E15+E17+E19+E21+E23+E25+E27))</f>
        <v>0.24</v>
      </c>
      <c r="K8" s="85" t="s">
        <v>49</v>
      </c>
      <c r="L8" s="86">
        <f>(K26/(L6*(J6+0.0000001)^-1+0.833*((E15+E17+E19+E21+E23+E25+E27)/K26)^0.333-L6))</f>
        <v>5.822750454430534</v>
      </c>
      <c r="M8" s="42"/>
      <c r="N8" s="41"/>
      <c r="O8" s="28"/>
      <c r="P8" s="3"/>
      <c r="Q8" s="3"/>
      <c r="R8" s="3"/>
      <c r="S8" s="3"/>
      <c r="T8" s="3"/>
      <c r="U8" s="3"/>
      <c r="V8" s="3"/>
      <c r="W8" s="3"/>
      <c r="X8" s="3"/>
    </row>
    <row r="9" spans="1:24" ht="12.75">
      <c r="A9" s="28"/>
      <c r="B9" s="3"/>
      <c r="C9" s="3"/>
      <c r="D9" s="3"/>
      <c r="E9" s="3"/>
      <c r="F9" s="27"/>
      <c r="G9" s="91" t="s">
        <v>50</v>
      </c>
      <c r="H9" s="92">
        <f>ROUND((L9)*(1+J8*J7^3)^0.6666,6)</f>
        <v>0.052351</v>
      </c>
      <c r="I9" s="84"/>
      <c r="J9" s="84"/>
      <c r="K9" s="93" t="s">
        <v>51</v>
      </c>
      <c r="L9" s="90">
        <f>ROUND((L8/E46),6)</f>
        <v>0.024261</v>
      </c>
      <c r="M9" s="42"/>
      <c r="N9" s="41"/>
      <c r="O9" s="30"/>
      <c r="P9" s="3"/>
      <c r="Q9" s="3"/>
      <c r="R9" s="3"/>
      <c r="S9" s="3"/>
      <c r="T9" s="3"/>
      <c r="U9" s="3"/>
      <c r="V9" s="3"/>
      <c r="W9" s="3"/>
      <c r="X9" s="3"/>
    </row>
    <row r="10" spans="1:29" ht="12.75">
      <c r="A10" s="26"/>
      <c r="B10" s="6"/>
      <c r="C10" s="6"/>
      <c r="D10" s="6" t="s">
        <v>23</v>
      </c>
      <c r="E10" s="7" t="s">
        <v>24</v>
      </c>
      <c r="F10" s="47" t="s">
        <v>57</v>
      </c>
      <c r="G10" s="28"/>
      <c r="H10" s="3"/>
      <c r="I10" s="3"/>
      <c r="J10" s="7" t="s">
        <v>23</v>
      </c>
      <c r="K10" s="7" t="s">
        <v>26</v>
      </c>
      <c r="L10" s="8" t="s">
        <v>73</v>
      </c>
      <c r="M10" s="8"/>
      <c r="N10" s="27"/>
      <c r="O10" s="28"/>
      <c r="P10" s="3"/>
      <c r="Q10" s="3"/>
      <c r="R10" s="3"/>
      <c r="S10" s="3"/>
      <c r="T10" s="3"/>
      <c r="U10" s="3"/>
      <c r="V10" s="3"/>
      <c r="W10" s="3"/>
      <c r="X10" s="3"/>
      <c r="Y10" s="3"/>
      <c r="Z10" s="3"/>
      <c r="AA10" s="3"/>
      <c r="AB10" s="3"/>
      <c r="AC10" s="27"/>
    </row>
    <row r="11" spans="1:24" ht="12.75">
      <c r="A11" s="26" t="s">
        <v>4</v>
      </c>
      <c r="B11" s="6"/>
      <c r="C11" s="6"/>
      <c r="D11" s="7" t="s">
        <v>3</v>
      </c>
      <c r="E11" s="7" t="s">
        <v>2</v>
      </c>
      <c r="F11" s="48" t="s">
        <v>2</v>
      </c>
      <c r="G11" s="26" t="s">
        <v>4</v>
      </c>
      <c r="H11" s="3"/>
      <c r="I11" s="3"/>
      <c r="J11" s="7" t="s">
        <v>3</v>
      </c>
      <c r="K11" s="7" t="s">
        <v>2</v>
      </c>
      <c r="L11" s="14" t="s">
        <v>2</v>
      </c>
      <c r="M11" s="14"/>
      <c r="N11" s="27"/>
      <c r="O11" s="28"/>
      <c r="P11" s="3"/>
      <c r="Q11" s="3"/>
      <c r="R11" s="3"/>
      <c r="S11" s="3"/>
      <c r="T11" s="3"/>
      <c r="U11" s="3"/>
      <c r="V11" s="3"/>
      <c r="W11" s="3"/>
      <c r="X11" s="3"/>
    </row>
    <row r="12" spans="1:24" ht="12.75">
      <c r="A12" s="28"/>
      <c r="B12" s="3"/>
      <c r="C12" s="3"/>
      <c r="D12" s="3"/>
      <c r="E12" s="3" t="s">
        <v>25</v>
      </c>
      <c r="F12" s="27"/>
      <c r="G12" s="28"/>
      <c r="H12" s="3"/>
      <c r="I12" s="3"/>
      <c r="J12" s="3"/>
      <c r="K12" s="3" t="s">
        <v>27</v>
      </c>
      <c r="L12" s="3"/>
      <c r="M12" s="3"/>
      <c r="N12" s="27"/>
      <c r="O12" s="28"/>
      <c r="P12" s="3"/>
      <c r="Q12" s="3"/>
      <c r="R12" s="3"/>
      <c r="S12" s="3"/>
      <c r="T12" s="3"/>
      <c r="U12" s="3"/>
      <c r="V12" s="3"/>
      <c r="W12" s="3"/>
      <c r="X12" s="3"/>
    </row>
    <row r="13" spans="1:24" ht="15">
      <c r="A13" s="26" t="s">
        <v>54</v>
      </c>
      <c r="B13" s="6"/>
      <c r="C13" s="6"/>
      <c r="D13" s="2"/>
      <c r="E13" s="3"/>
      <c r="F13" s="27"/>
      <c r="G13" s="38" t="s">
        <v>53</v>
      </c>
      <c r="H13" s="3"/>
      <c r="I13" s="3"/>
      <c r="J13" s="3"/>
      <c r="K13" s="3"/>
      <c r="L13" s="3"/>
      <c r="M13" s="3"/>
      <c r="N13" s="27"/>
      <c r="O13" s="28"/>
      <c r="P13" s="3"/>
      <c r="Q13" s="3"/>
      <c r="R13" s="3"/>
      <c r="S13" s="3"/>
      <c r="T13" s="3"/>
      <c r="U13" s="3"/>
      <c r="V13" s="3"/>
      <c r="W13" s="3"/>
      <c r="X13" s="3"/>
    </row>
    <row r="14" spans="1:24" ht="12.75">
      <c r="A14" s="28" t="s">
        <v>31</v>
      </c>
      <c r="B14" s="3"/>
      <c r="C14" s="3"/>
      <c r="D14" s="3"/>
      <c r="E14" s="3"/>
      <c r="F14" s="27"/>
      <c r="G14" s="28" t="s">
        <v>77</v>
      </c>
      <c r="H14" s="3"/>
      <c r="I14" s="3"/>
      <c r="J14" s="3"/>
      <c r="K14" s="3"/>
      <c r="L14" s="3"/>
      <c r="M14" s="3"/>
      <c r="N14" s="27"/>
      <c r="O14" s="28"/>
      <c r="P14" s="3"/>
      <c r="Q14" s="3"/>
      <c r="R14" s="3"/>
      <c r="S14" s="3"/>
      <c r="T14" s="3"/>
      <c r="U14" s="3"/>
      <c r="V14" s="3"/>
      <c r="W14" s="3"/>
      <c r="X14" s="3"/>
    </row>
    <row r="15" spans="1:24" ht="12.75">
      <c r="A15" s="30" t="s">
        <v>5</v>
      </c>
      <c r="B15" s="6"/>
      <c r="C15" s="3"/>
      <c r="D15" s="16">
        <v>0</v>
      </c>
      <c r="E15" s="16">
        <v>0</v>
      </c>
      <c r="F15" s="49" t="s">
        <v>29</v>
      </c>
      <c r="G15" s="28"/>
      <c r="H15" s="3"/>
      <c r="I15" s="3"/>
      <c r="J15" s="3"/>
      <c r="K15" s="3"/>
      <c r="L15" s="3"/>
      <c r="M15" s="3"/>
      <c r="N15" s="27"/>
      <c r="O15" s="28"/>
      <c r="P15" s="3"/>
      <c r="Q15" s="3"/>
      <c r="R15" s="3"/>
      <c r="S15" s="3"/>
      <c r="T15" s="3"/>
      <c r="U15" s="3"/>
      <c r="V15" s="3"/>
      <c r="W15" s="3"/>
      <c r="X15" s="3"/>
    </row>
    <row r="16" spans="1:24" ht="12.75">
      <c r="A16" s="28"/>
      <c r="B16" s="3"/>
      <c r="C16" s="3"/>
      <c r="D16" s="7"/>
      <c r="E16" s="7"/>
      <c r="F16" s="49"/>
      <c r="G16" s="28" t="s">
        <v>15</v>
      </c>
      <c r="H16" s="3"/>
      <c r="I16" s="3"/>
      <c r="J16" s="15">
        <v>10</v>
      </c>
      <c r="K16" s="15">
        <v>1</v>
      </c>
      <c r="L16" s="14" t="s">
        <v>20</v>
      </c>
      <c r="M16" s="3"/>
      <c r="N16" s="27"/>
      <c r="O16" s="28"/>
      <c r="P16" s="3"/>
      <c r="Q16" s="3"/>
      <c r="R16" s="3"/>
      <c r="S16" s="3"/>
      <c r="T16" s="3"/>
      <c r="U16" s="3"/>
      <c r="V16" s="3"/>
      <c r="W16" s="3"/>
      <c r="X16" s="3"/>
    </row>
    <row r="17" spans="1:24" ht="12.75">
      <c r="A17" s="30" t="s">
        <v>8</v>
      </c>
      <c r="B17" s="3"/>
      <c r="C17" s="3"/>
      <c r="D17" s="16">
        <v>0</v>
      </c>
      <c r="E17" s="16">
        <v>0</v>
      </c>
      <c r="F17" s="49" t="s">
        <v>30</v>
      </c>
      <c r="G17" s="28"/>
      <c r="H17" s="3"/>
      <c r="I17" s="3"/>
      <c r="J17" s="12"/>
      <c r="K17" s="12"/>
      <c r="L17" s="14"/>
      <c r="M17" s="3"/>
      <c r="N17" s="27"/>
      <c r="O17" s="28"/>
      <c r="P17" s="3"/>
      <c r="Q17" s="3"/>
      <c r="R17" s="3"/>
      <c r="S17" s="3"/>
      <c r="T17" s="3"/>
      <c r="U17" s="3"/>
      <c r="V17" s="3"/>
      <c r="W17" s="3"/>
      <c r="X17" s="3"/>
    </row>
    <row r="18" spans="1:24" ht="12.75">
      <c r="A18" s="28"/>
      <c r="B18" s="3"/>
      <c r="C18" s="3"/>
      <c r="D18" s="7"/>
      <c r="E18" s="7"/>
      <c r="F18" s="49"/>
      <c r="G18" s="28" t="s">
        <v>48</v>
      </c>
      <c r="H18" s="3"/>
      <c r="I18" s="3"/>
      <c r="J18" s="15">
        <v>40</v>
      </c>
      <c r="K18" s="15">
        <v>5</v>
      </c>
      <c r="L18" s="14" t="s">
        <v>22</v>
      </c>
      <c r="M18" s="11"/>
      <c r="N18" s="27"/>
      <c r="O18" s="28"/>
      <c r="P18" s="3"/>
      <c r="Q18" s="3"/>
      <c r="R18" s="3"/>
      <c r="S18" s="3"/>
      <c r="T18" s="3"/>
      <c r="U18" s="3"/>
      <c r="V18" s="3"/>
      <c r="W18" s="3"/>
      <c r="X18" s="3"/>
    </row>
    <row r="19" spans="1:24" ht="12.75">
      <c r="A19" s="28" t="s">
        <v>7</v>
      </c>
      <c r="B19" s="3"/>
      <c r="C19" s="3"/>
      <c r="D19" s="15">
        <v>180</v>
      </c>
      <c r="E19" s="15">
        <v>1000</v>
      </c>
      <c r="F19" s="49" t="s">
        <v>35</v>
      </c>
      <c r="G19" s="28"/>
      <c r="H19" s="3"/>
      <c r="I19" s="3"/>
      <c r="J19" s="12"/>
      <c r="K19" s="12"/>
      <c r="L19" s="14"/>
      <c r="M19" s="11"/>
      <c r="N19" s="27"/>
      <c r="O19" s="28"/>
      <c r="P19" s="3"/>
      <c r="Q19" s="3"/>
      <c r="R19" s="3"/>
      <c r="S19" s="3"/>
      <c r="T19" s="3"/>
      <c r="U19" s="3"/>
      <c r="V19" s="3"/>
      <c r="W19" s="3"/>
      <c r="X19" s="3"/>
    </row>
    <row r="20" spans="1:24" ht="12.75">
      <c r="A20" s="28"/>
      <c r="B20" s="3"/>
      <c r="C20" s="3"/>
      <c r="D20" s="7"/>
      <c r="E20" s="7"/>
      <c r="F20" s="49"/>
      <c r="G20" s="28" t="s">
        <v>72</v>
      </c>
      <c r="H20" s="3"/>
      <c r="I20" s="3"/>
      <c r="J20" s="15">
        <v>180</v>
      </c>
      <c r="K20" s="15">
        <v>50</v>
      </c>
      <c r="L20" s="14" t="s">
        <v>21</v>
      </c>
      <c r="M20" s="11"/>
      <c r="N20" s="27"/>
      <c r="O20" s="28"/>
      <c r="P20" s="3"/>
      <c r="Q20" s="3"/>
      <c r="R20" s="3"/>
      <c r="S20" s="3"/>
      <c r="T20" s="3"/>
      <c r="U20" s="3"/>
      <c r="V20" s="3"/>
      <c r="W20" s="3"/>
      <c r="X20" s="3"/>
    </row>
    <row r="21" spans="1:24" ht="12.75">
      <c r="A21" s="30" t="s">
        <v>11</v>
      </c>
      <c r="B21" s="3"/>
      <c r="C21" s="3"/>
      <c r="D21" s="16">
        <v>0</v>
      </c>
      <c r="E21" s="16">
        <v>0</v>
      </c>
      <c r="F21" s="49" t="s">
        <v>36</v>
      </c>
      <c r="G21" s="28"/>
      <c r="H21" s="3"/>
      <c r="I21" s="3"/>
      <c r="J21" s="12"/>
      <c r="K21" s="12"/>
      <c r="L21" s="14"/>
      <c r="M21" s="11"/>
      <c r="N21" s="27"/>
      <c r="O21" s="28"/>
      <c r="P21" s="3"/>
      <c r="Q21" s="3"/>
      <c r="R21" s="3"/>
      <c r="S21" s="3"/>
      <c r="T21" s="3"/>
      <c r="U21" s="3"/>
      <c r="V21" s="3"/>
      <c r="W21" s="3"/>
      <c r="X21" s="3"/>
    </row>
    <row r="22" spans="1:24" ht="12.75">
      <c r="A22" s="28"/>
      <c r="B22" s="3"/>
      <c r="C22" s="3"/>
      <c r="D22" s="7"/>
      <c r="E22" s="7"/>
      <c r="F22" s="49"/>
      <c r="G22" s="26" t="s">
        <v>16</v>
      </c>
      <c r="H22" s="3"/>
      <c r="I22" s="3"/>
      <c r="J22" s="12"/>
      <c r="K22" s="12"/>
      <c r="L22" s="14"/>
      <c r="M22" s="11"/>
      <c r="N22" s="27"/>
      <c r="O22" s="28"/>
      <c r="P22" s="3"/>
      <c r="Q22" s="3"/>
      <c r="R22" s="3"/>
      <c r="S22" s="3"/>
      <c r="T22" s="3"/>
      <c r="U22" s="3"/>
      <c r="V22" s="3"/>
      <c r="W22" s="3"/>
      <c r="X22" s="3"/>
    </row>
    <row r="23" spans="1:24" ht="12.75">
      <c r="A23" s="28" t="s">
        <v>9</v>
      </c>
      <c r="B23" s="3"/>
      <c r="C23" s="3"/>
      <c r="D23" s="16">
        <v>0</v>
      </c>
      <c r="E23" s="16">
        <v>0</v>
      </c>
      <c r="F23" s="49" t="s">
        <v>32</v>
      </c>
      <c r="G23" s="39" t="s">
        <v>43</v>
      </c>
      <c r="H23" s="3"/>
      <c r="I23" s="3"/>
      <c r="J23" s="15">
        <v>500</v>
      </c>
      <c r="K23" s="15">
        <v>300</v>
      </c>
      <c r="L23" s="14" t="s">
        <v>34</v>
      </c>
      <c r="M23" s="11"/>
      <c r="N23" s="27"/>
      <c r="O23" s="28"/>
      <c r="P23" s="3"/>
      <c r="Q23" s="3"/>
      <c r="R23" s="3"/>
      <c r="S23" s="3"/>
      <c r="T23" s="3"/>
      <c r="U23" s="3"/>
      <c r="V23" s="3"/>
      <c r="W23" s="3"/>
      <c r="X23" s="3"/>
    </row>
    <row r="24" spans="1:24" ht="12.75">
      <c r="A24" s="28"/>
      <c r="B24" s="3"/>
      <c r="C24" s="3"/>
      <c r="D24" s="7"/>
      <c r="E24" s="7"/>
      <c r="F24" s="49"/>
      <c r="G24" s="39" t="s">
        <v>93</v>
      </c>
      <c r="H24" s="3"/>
      <c r="I24" s="3"/>
      <c r="J24" s="12"/>
      <c r="K24" s="12"/>
      <c r="L24" s="14"/>
      <c r="M24" s="11"/>
      <c r="N24" s="27"/>
      <c r="O24" s="28"/>
      <c r="P24" s="3"/>
      <c r="Q24" s="3"/>
      <c r="R24" s="3"/>
      <c r="S24" s="3"/>
      <c r="T24" s="3"/>
      <c r="U24" s="3"/>
      <c r="V24" s="3"/>
      <c r="W24" s="3"/>
      <c r="X24" s="3"/>
    </row>
    <row r="25" spans="1:24" ht="12.75">
      <c r="A25" s="28" t="s">
        <v>10</v>
      </c>
      <c r="B25" s="3"/>
      <c r="C25" s="3"/>
      <c r="D25" s="16">
        <v>0</v>
      </c>
      <c r="E25" s="16">
        <v>0</v>
      </c>
      <c r="F25" s="49" t="s">
        <v>33</v>
      </c>
      <c r="G25" s="28"/>
      <c r="H25" s="3"/>
      <c r="I25" s="3"/>
      <c r="J25" s="12"/>
      <c r="K25" s="12"/>
      <c r="L25" s="14" t="s">
        <v>17</v>
      </c>
      <c r="M25" s="11" t="s">
        <v>87</v>
      </c>
      <c r="N25" s="27"/>
      <c r="O25" s="28"/>
      <c r="P25" s="3"/>
      <c r="Q25" s="3"/>
      <c r="R25" s="3"/>
      <c r="S25" s="3"/>
      <c r="T25" s="3"/>
      <c r="U25" s="3"/>
      <c r="V25" s="3"/>
      <c r="W25" s="3"/>
      <c r="X25" s="3"/>
    </row>
    <row r="26" spans="1:24" ht="12.75">
      <c r="A26" s="28"/>
      <c r="B26" s="3"/>
      <c r="C26" s="3"/>
      <c r="D26" s="7"/>
      <c r="E26" s="7"/>
      <c r="F26" s="27"/>
      <c r="G26" s="28" t="s">
        <v>44</v>
      </c>
      <c r="H26" s="3"/>
      <c r="I26" s="3"/>
      <c r="J26" s="17"/>
      <c r="K26" s="15">
        <v>60</v>
      </c>
      <c r="L26" s="14" t="s">
        <v>19</v>
      </c>
      <c r="M26" s="11" t="s">
        <v>88</v>
      </c>
      <c r="N26" s="27"/>
      <c r="O26" s="28"/>
      <c r="P26" s="3"/>
      <c r="Q26" s="3"/>
      <c r="R26" s="3"/>
      <c r="S26" s="3"/>
      <c r="T26" s="3"/>
      <c r="U26" s="3"/>
      <c r="V26" s="3"/>
      <c r="W26" s="3"/>
      <c r="X26" s="3"/>
    </row>
    <row r="27" spans="1:24" ht="12.75">
      <c r="A27" s="28" t="s">
        <v>14</v>
      </c>
      <c r="B27" s="3"/>
      <c r="C27" s="3"/>
      <c r="D27" s="16">
        <v>0</v>
      </c>
      <c r="E27" s="16">
        <v>0</v>
      </c>
      <c r="F27" s="50"/>
      <c r="G27" s="28"/>
      <c r="H27" s="3"/>
      <c r="I27" s="3"/>
      <c r="J27" s="12"/>
      <c r="K27" s="12"/>
      <c r="L27" s="14" t="s">
        <v>18</v>
      </c>
      <c r="M27" s="11" t="s">
        <v>89</v>
      </c>
      <c r="N27" s="27"/>
      <c r="O27" s="28"/>
      <c r="P27" s="3"/>
      <c r="Q27" s="3"/>
      <c r="R27" s="3"/>
      <c r="S27" s="3"/>
      <c r="T27" s="3"/>
      <c r="U27" s="3"/>
      <c r="V27" s="3"/>
      <c r="W27" s="3"/>
      <c r="X27" s="3"/>
    </row>
    <row r="28" spans="1:24" ht="12.75">
      <c r="A28" s="28" t="s">
        <v>12</v>
      </c>
      <c r="B28" s="3"/>
      <c r="C28" s="3"/>
      <c r="D28" s="7"/>
      <c r="E28" s="7"/>
      <c r="F28" s="27"/>
      <c r="G28" s="28"/>
      <c r="H28" s="3"/>
      <c r="I28" s="3"/>
      <c r="J28" s="12"/>
      <c r="K28" s="12"/>
      <c r="L28" s="7">
        <v>100000</v>
      </c>
      <c r="M28" s="14" t="s">
        <v>90</v>
      </c>
      <c r="N28" s="27"/>
      <c r="O28" s="28"/>
      <c r="P28" s="3"/>
      <c r="Q28" s="3"/>
      <c r="R28" s="3"/>
      <c r="S28" s="3"/>
      <c r="T28" s="3"/>
      <c r="U28" s="3"/>
      <c r="V28" s="3"/>
      <c r="W28" s="3"/>
      <c r="X28" s="3"/>
    </row>
    <row r="29" spans="1:24" ht="12.75">
      <c r="A29" s="43" t="s">
        <v>70</v>
      </c>
      <c r="B29" s="44"/>
      <c r="C29" s="44"/>
      <c r="D29" s="10"/>
      <c r="E29" s="10"/>
      <c r="F29" s="51"/>
      <c r="G29" s="43" t="s">
        <v>70</v>
      </c>
      <c r="H29" s="9"/>
      <c r="I29" s="9"/>
      <c r="J29" s="10"/>
      <c r="K29" s="10"/>
      <c r="L29" s="9"/>
      <c r="M29" s="9"/>
      <c r="N29" s="27"/>
      <c r="O29" s="28"/>
      <c r="P29" s="3"/>
      <c r="Q29" s="3"/>
      <c r="R29" s="3"/>
      <c r="S29" s="3"/>
      <c r="T29" s="3"/>
      <c r="U29" s="3"/>
      <c r="V29" s="3"/>
      <c r="W29" s="3"/>
      <c r="X29" s="3"/>
    </row>
    <row r="30" spans="1:24" ht="12.75">
      <c r="A30" s="28"/>
      <c r="B30" s="3"/>
      <c r="C30" s="3"/>
      <c r="D30" s="7"/>
      <c r="E30" s="7"/>
      <c r="F30" s="27"/>
      <c r="G30" s="28"/>
      <c r="H30" s="3"/>
      <c r="I30" s="3"/>
      <c r="J30" s="3"/>
      <c r="K30" s="3"/>
      <c r="L30" s="3"/>
      <c r="M30" s="3"/>
      <c r="N30" s="27"/>
      <c r="O30" s="28"/>
      <c r="P30" s="3"/>
      <c r="Q30" s="3"/>
      <c r="R30" s="3"/>
      <c r="S30" s="3"/>
      <c r="T30" s="3"/>
      <c r="U30" s="3"/>
      <c r="V30" s="3"/>
      <c r="W30" s="3"/>
      <c r="X30" s="3"/>
    </row>
    <row r="31" spans="1:24" ht="18" thickBot="1">
      <c r="A31" s="28"/>
      <c r="B31" s="3"/>
      <c r="C31" s="3"/>
      <c r="D31" s="3"/>
      <c r="E31" s="3"/>
      <c r="F31" s="27"/>
      <c r="G31" s="31" t="s">
        <v>92</v>
      </c>
      <c r="H31" s="18"/>
      <c r="I31" s="18"/>
      <c r="J31" s="19"/>
      <c r="K31" s="19"/>
      <c r="L31" s="24">
        <f>ROUND((3*1.0745*((E15+E17+E19+E21+E23+E25+E27)*E46^3*H9^-1)^0.25),0)</f>
        <v>2311</v>
      </c>
      <c r="M31" s="8" t="s">
        <v>3</v>
      </c>
      <c r="N31" s="27"/>
      <c r="O31" s="28"/>
      <c r="P31" s="3"/>
      <c r="Q31" s="3"/>
      <c r="R31" s="3"/>
      <c r="S31" s="3"/>
      <c r="T31" s="3"/>
      <c r="U31" s="3"/>
      <c r="V31" s="3"/>
      <c r="W31" s="3"/>
      <c r="X31" s="3"/>
    </row>
    <row r="32" spans="1:24" ht="13.5" thickTop="1">
      <c r="A32" s="28"/>
      <c r="B32" s="3"/>
      <c r="C32" s="3"/>
      <c r="D32" s="3"/>
      <c r="E32" s="3"/>
      <c r="F32" s="27"/>
      <c r="G32" s="65"/>
      <c r="H32" s="66"/>
      <c r="I32" s="66"/>
      <c r="J32" s="67"/>
      <c r="K32" s="67"/>
      <c r="L32" s="68"/>
      <c r="M32" s="66"/>
      <c r="N32" s="69"/>
      <c r="O32" s="28"/>
      <c r="P32" s="3"/>
      <c r="Q32" s="3"/>
      <c r="R32" s="3"/>
      <c r="S32" s="3"/>
      <c r="T32" s="3"/>
      <c r="U32" s="3"/>
      <c r="V32" s="3"/>
      <c r="W32" s="3"/>
      <c r="X32" s="3"/>
    </row>
    <row r="33" spans="1:24" ht="15">
      <c r="A33" s="26" t="s">
        <v>46</v>
      </c>
      <c r="B33" s="6"/>
      <c r="C33" s="6"/>
      <c r="D33" s="7"/>
      <c r="E33" s="7"/>
      <c r="F33" s="27"/>
      <c r="G33" s="70" t="s">
        <v>95</v>
      </c>
      <c r="H33" s="71"/>
      <c r="I33" s="71"/>
      <c r="J33" s="71"/>
      <c r="K33" s="71"/>
      <c r="L33" s="71"/>
      <c r="M33" s="71"/>
      <c r="N33" s="72"/>
      <c r="O33" s="28"/>
      <c r="P33" s="3"/>
      <c r="Q33" s="3"/>
      <c r="R33" s="3"/>
      <c r="S33" s="3"/>
      <c r="T33" s="3"/>
      <c r="U33" s="3"/>
      <c r="V33" s="3"/>
      <c r="W33" s="3"/>
      <c r="X33" s="3"/>
    </row>
    <row r="34" spans="1:24" ht="13.5" thickBot="1">
      <c r="A34" s="28" t="s">
        <v>45</v>
      </c>
      <c r="B34" s="3"/>
      <c r="C34" s="3"/>
      <c r="D34" s="7"/>
      <c r="E34" s="7"/>
      <c r="F34" s="27"/>
      <c r="G34" s="26"/>
      <c r="H34" s="76" t="s">
        <v>67</v>
      </c>
      <c r="I34" s="76" t="s">
        <v>71</v>
      </c>
      <c r="J34" s="76" t="s">
        <v>68</v>
      </c>
      <c r="K34" s="6"/>
      <c r="L34" s="3"/>
      <c r="M34" s="3"/>
      <c r="N34" s="27"/>
      <c r="O34" s="28"/>
      <c r="P34" s="3"/>
      <c r="Q34" s="3"/>
      <c r="R34" s="3"/>
      <c r="S34" s="3"/>
      <c r="T34" s="3"/>
      <c r="U34" s="3"/>
      <c r="V34" s="3"/>
      <c r="W34" s="3"/>
      <c r="X34" s="3"/>
    </row>
    <row r="35" spans="1:24" ht="13.5" thickTop="1">
      <c r="A35" s="28" t="s">
        <v>8</v>
      </c>
      <c r="B35" s="3"/>
      <c r="C35" s="3"/>
      <c r="D35" s="15">
        <v>60</v>
      </c>
      <c r="E35" s="15">
        <v>35000</v>
      </c>
      <c r="F35" s="49" t="s">
        <v>30</v>
      </c>
      <c r="G35" s="30" t="s">
        <v>5</v>
      </c>
      <c r="H35" s="20">
        <f>ROUNDDOWN(((D15^3*E15)/(E46^3*(E15+E17+E19+E21+E23+E25+E27))*1),3)</f>
        <v>0</v>
      </c>
      <c r="I35" s="20">
        <f>ROUND((E46/(D15+0.0001))^2*H35,3)</f>
        <v>0</v>
      </c>
      <c r="J35" s="20">
        <f>ROUND((E46/(D15+0.0001))^1*H35,3)</f>
        <v>0</v>
      </c>
      <c r="K35" s="94" t="s">
        <v>94</v>
      </c>
      <c r="L35" s="95"/>
      <c r="M35" s="95"/>
      <c r="N35" s="96"/>
      <c r="O35" s="3"/>
      <c r="P35" s="3"/>
      <c r="Q35" s="3"/>
      <c r="R35" s="3"/>
      <c r="S35" s="3"/>
      <c r="T35" s="3"/>
      <c r="U35" s="3"/>
      <c r="V35" s="3"/>
      <c r="W35" s="3"/>
      <c r="X35" s="3"/>
    </row>
    <row r="36" spans="1:24" ht="12.75">
      <c r="A36" s="28"/>
      <c r="B36" s="3"/>
      <c r="C36" s="3"/>
      <c r="D36" s="7"/>
      <c r="E36" s="7"/>
      <c r="F36" s="49"/>
      <c r="G36" s="28"/>
      <c r="H36" s="7"/>
      <c r="I36" s="7"/>
      <c r="J36" s="7"/>
      <c r="K36" s="62"/>
      <c r="L36" s="77" t="s">
        <v>67</v>
      </c>
      <c r="M36" s="78" t="s">
        <v>71</v>
      </c>
      <c r="N36" s="79" t="s">
        <v>68</v>
      </c>
      <c r="O36" s="28"/>
      <c r="P36" s="3"/>
      <c r="Q36" s="3"/>
      <c r="R36" s="3"/>
      <c r="S36" s="3"/>
      <c r="T36" s="3"/>
      <c r="U36" s="3"/>
      <c r="V36" s="3"/>
      <c r="W36" s="3"/>
      <c r="X36" s="3"/>
    </row>
    <row r="37" spans="1:24" ht="12.75">
      <c r="A37" s="28" t="s">
        <v>6</v>
      </c>
      <c r="B37" s="3"/>
      <c r="C37" s="3"/>
      <c r="D37" s="16">
        <v>0</v>
      </c>
      <c r="E37" s="16">
        <v>0</v>
      </c>
      <c r="F37" s="49" t="s">
        <v>36</v>
      </c>
      <c r="G37" s="57" t="s">
        <v>83</v>
      </c>
      <c r="H37" s="20">
        <f>ROUNDDOWN(((D17^3*E17)/(E46^3*(E17+E19+E21+E23+E25+E27+E15))*1),3)</f>
        <v>0</v>
      </c>
      <c r="I37" s="20">
        <f>ROUND((E46/(D17+0.0001))^2*H37,3)</f>
        <v>0</v>
      </c>
      <c r="J37" s="20">
        <f>ROUND((E46/(D17+0.0001))^1*H37,3)</f>
        <v>0</v>
      </c>
      <c r="K37" s="63" t="s">
        <v>81</v>
      </c>
      <c r="L37" s="23">
        <f>ROUNDUP(((D35^3*E35)/(E46^3*(E15+E17+E19+E21+E23+E25+E27))*1),3)</f>
        <v>0.547</v>
      </c>
      <c r="M37" s="23">
        <f>ROUND(((E46/(D35+0.0001))^2)*L37,3)</f>
        <v>8.752</v>
      </c>
      <c r="N37" s="58">
        <f>ROUND((E46/(D35+0.0001))^1*L37,3)</f>
        <v>2.188</v>
      </c>
      <c r="O37" s="28"/>
      <c r="P37" s="3"/>
      <c r="Q37" s="3"/>
      <c r="R37" s="3"/>
      <c r="S37" s="3"/>
      <c r="T37" s="3"/>
      <c r="U37" s="3"/>
      <c r="V37" s="3"/>
      <c r="W37" s="3"/>
      <c r="X37" s="3"/>
    </row>
    <row r="38" spans="1:24" ht="12.75">
      <c r="A38" s="28"/>
      <c r="B38" s="3"/>
      <c r="C38" s="3"/>
      <c r="D38" s="7"/>
      <c r="E38" s="7"/>
      <c r="F38" s="49"/>
      <c r="G38" s="28"/>
      <c r="H38" s="7"/>
      <c r="I38" s="7"/>
      <c r="J38" s="7"/>
      <c r="K38" s="63"/>
      <c r="L38" s="7"/>
      <c r="M38" s="7"/>
      <c r="N38" s="59"/>
      <c r="O38" s="28"/>
      <c r="P38" s="3"/>
      <c r="Q38" s="3"/>
      <c r="R38" s="3"/>
      <c r="S38" s="3"/>
      <c r="T38" s="3"/>
      <c r="U38" s="3"/>
      <c r="V38" s="3"/>
      <c r="W38" s="3"/>
      <c r="X38" s="3"/>
    </row>
    <row r="39" spans="1:24" ht="12.75">
      <c r="A39" s="28" t="s">
        <v>9</v>
      </c>
      <c r="B39" s="3"/>
      <c r="C39" s="3"/>
      <c r="D39" s="15">
        <v>40</v>
      </c>
      <c r="E39" s="15">
        <v>10000</v>
      </c>
      <c r="F39" s="49" t="s">
        <v>37</v>
      </c>
      <c r="G39" s="57" t="s">
        <v>82</v>
      </c>
      <c r="H39" s="23">
        <f>ROUNDDOWN(((D19^3*E19)/(E46^3*(E19+E21+E23+E25+E27+E15+E17))*1),3)</f>
        <v>0.421</v>
      </c>
      <c r="I39" s="23">
        <f>ROUND((E46/(D19+0.0001))^2*H39,3)</f>
        <v>0.748</v>
      </c>
      <c r="J39" s="23">
        <f>ROUND((E46/(D19+0.0001))^1*H39,3)</f>
        <v>0.561</v>
      </c>
      <c r="K39" s="64" t="s">
        <v>74</v>
      </c>
      <c r="L39" s="20">
        <f>ROUNDUP(((D37^3*E37)/(E46^3*(E17+E19+E21+E23+E25+E27+E15))*1),3)</f>
        <v>0</v>
      </c>
      <c r="M39" s="20">
        <f>ROUND((E46/(D37+0.0001))^2*L39,3)</f>
        <v>0</v>
      </c>
      <c r="N39" s="60">
        <f>ROUND((E46/(D37+0.0001))^1*L39,3)</f>
        <v>0</v>
      </c>
      <c r="O39" s="28"/>
      <c r="P39" s="3"/>
      <c r="Q39" s="3"/>
      <c r="R39" s="3"/>
      <c r="S39" s="3"/>
      <c r="T39" s="3"/>
      <c r="U39" s="3"/>
      <c r="V39" s="3"/>
      <c r="W39" s="3"/>
      <c r="X39" s="3"/>
    </row>
    <row r="40" spans="1:24" ht="12.75">
      <c r="A40" s="28"/>
      <c r="B40" s="3"/>
      <c r="C40" s="3"/>
      <c r="D40" s="7"/>
      <c r="E40" s="7"/>
      <c r="F40" s="49"/>
      <c r="G40" s="28"/>
      <c r="H40" s="7"/>
      <c r="I40" s="7"/>
      <c r="J40" s="7"/>
      <c r="K40" s="63"/>
      <c r="L40" s="7"/>
      <c r="M40" s="7"/>
      <c r="N40" s="59"/>
      <c r="O40" s="28"/>
      <c r="P40" s="3"/>
      <c r="Q40" s="3"/>
      <c r="R40" s="3"/>
      <c r="S40" s="3"/>
      <c r="T40" s="3"/>
      <c r="U40" s="3"/>
      <c r="V40" s="3"/>
      <c r="W40" s="3"/>
      <c r="X40" s="3"/>
    </row>
    <row r="41" spans="1:24" ht="12.75">
      <c r="A41" s="28" t="s">
        <v>10</v>
      </c>
      <c r="B41" s="3"/>
      <c r="C41" s="3"/>
      <c r="D41" s="16">
        <v>0</v>
      </c>
      <c r="E41" s="16">
        <v>0</v>
      </c>
      <c r="F41" s="49" t="s">
        <v>35</v>
      </c>
      <c r="G41" s="57" t="s">
        <v>84</v>
      </c>
      <c r="H41" s="20">
        <f>ROUNDDOWN(((D21^3*E21)/(E46^3*(E21+E23+E25+E27+E15+E17+E19))*1),3)</f>
        <v>0</v>
      </c>
      <c r="I41" s="20">
        <f>ROUND((E46/(D21+0.0001))^2*H41,3)</f>
        <v>0</v>
      </c>
      <c r="J41" s="20">
        <f>ROUND((E46/(D21+0.0001))^1*H41,3)</f>
        <v>0</v>
      </c>
      <c r="K41" s="64" t="s">
        <v>79</v>
      </c>
      <c r="L41" s="23">
        <f>ROUNDUP(((D39^3*E39)/(E46^3*(E19+E21+E23+E25+E27+E15+E17))*1),3)</f>
        <v>0.047</v>
      </c>
      <c r="M41" s="23">
        <f>ROUND((E46/(D39+0.0001))^2*L41,3)</f>
        <v>1.692</v>
      </c>
      <c r="N41" s="58">
        <f>ROUND((E46/(D39+0.0001))^1*L41,3)</f>
        <v>0.282</v>
      </c>
      <c r="O41" s="28"/>
      <c r="P41" s="3"/>
      <c r="Q41" s="3"/>
      <c r="R41" s="3"/>
      <c r="S41" s="3"/>
      <c r="T41" s="3"/>
      <c r="U41" s="3"/>
      <c r="V41" s="3"/>
      <c r="W41" s="3"/>
      <c r="X41" s="3"/>
    </row>
    <row r="42" spans="1:24" ht="12.75">
      <c r="A42" s="28"/>
      <c r="B42" s="3"/>
      <c r="C42" s="3"/>
      <c r="D42" s="7"/>
      <c r="E42" s="7"/>
      <c r="F42" s="49"/>
      <c r="G42" s="28"/>
      <c r="H42" s="7"/>
      <c r="I42" s="7"/>
      <c r="J42" s="7"/>
      <c r="K42" s="63"/>
      <c r="L42" s="7"/>
      <c r="M42" s="7"/>
      <c r="N42" s="59"/>
      <c r="O42" s="28"/>
      <c r="P42" s="3"/>
      <c r="Q42" s="3"/>
      <c r="R42" s="3"/>
      <c r="S42" s="3"/>
      <c r="T42" s="3"/>
      <c r="U42" s="3"/>
      <c r="V42" s="3"/>
      <c r="W42" s="3"/>
      <c r="X42" s="3"/>
    </row>
    <row r="43" spans="1:24" ht="12.75">
      <c r="A43" s="28" t="s">
        <v>13</v>
      </c>
      <c r="B43" s="3"/>
      <c r="C43" s="3"/>
      <c r="D43" s="16">
        <v>0</v>
      </c>
      <c r="E43" s="16">
        <v>0</v>
      </c>
      <c r="F43" s="49" t="s">
        <v>91</v>
      </c>
      <c r="G43" s="57" t="s">
        <v>85</v>
      </c>
      <c r="H43" s="20">
        <f>ROUNDDOWN(((D23^3*E23)/(E46^3*(E23+E25+E27+E15+E17+E19+E21))*1),3)</f>
        <v>0</v>
      </c>
      <c r="I43" s="20">
        <f>ROUND((E46/(D23+0.0001))^2*H43,3)</f>
        <v>0</v>
      </c>
      <c r="J43" s="20">
        <f>ROUND((E46/(D23+0.0001))^1*H43,3)</f>
        <v>0</v>
      </c>
      <c r="K43" s="64" t="s">
        <v>80</v>
      </c>
      <c r="L43" s="20">
        <f>ROUNDUP(((D41^3*E41)/(E46^3*(E21+E23+E25+E27+E15+E17+E19))*1),3)</f>
        <v>0</v>
      </c>
      <c r="M43" s="20">
        <f>ROUND((E46/(D41+0.0001))^2*L43,3)</f>
        <v>0</v>
      </c>
      <c r="N43" s="60">
        <f>ROUND((E46/(D41+0.0001))^1*L43,3)</f>
        <v>0</v>
      </c>
      <c r="O43" s="28"/>
      <c r="P43" s="3"/>
      <c r="Q43" s="3"/>
      <c r="R43" s="3"/>
      <c r="S43" s="3"/>
      <c r="T43" s="3"/>
      <c r="U43" s="3"/>
      <c r="V43" s="3"/>
      <c r="W43" s="3"/>
      <c r="X43" s="3"/>
    </row>
    <row r="44" spans="1:24" ht="12.75">
      <c r="A44" s="28" t="s">
        <v>12</v>
      </c>
      <c r="B44" s="3"/>
      <c r="C44" s="3"/>
      <c r="D44" s="12"/>
      <c r="E44" s="12"/>
      <c r="F44" s="27"/>
      <c r="G44" s="28"/>
      <c r="H44" s="7"/>
      <c r="I44" s="7"/>
      <c r="J44" s="7"/>
      <c r="K44" s="63"/>
      <c r="L44" s="7"/>
      <c r="M44" s="7"/>
      <c r="N44" s="59"/>
      <c r="O44" s="28"/>
      <c r="P44" s="3"/>
      <c r="Q44" s="3"/>
      <c r="R44" s="3"/>
      <c r="S44" s="3"/>
      <c r="T44" s="3"/>
      <c r="U44" s="3"/>
      <c r="V44" s="3"/>
      <c r="W44" s="3"/>
      <c r="X44" s="3"/>
    </row>
    <row r="45" spans="1:24" ht="12.75">
      <c r="A45" s="43" t="s">
        <v>70</v>
      </c>
      <c r="B45" s="3"/>
      <c r="C45" s="3"/>
      <c r="D45" s="12"/>
      <c r="E45" s="12"/>
      <c r="F45" s="27"/>
      <c r="G45" s="57" t="s">
        <v>86</v>
      </c>
      <c r="H45" s="20">
        <f>ROUNDDOWN(((D25^3*E25)/(E46^3*(E25+E27+E15+E17+E19+E21+E23))*1),3)</f>
        <v>0</v>
      </c>
      <c r="I45" s="20">
        <f>ROUND((E46/(D25+0.0001))^2*H45,3)</f>
        <v>0</v>
      </c>
      <c r="J45" s="20">
        <f>ROUND((E46/(D25+0.0001))^1*H45,3)</f>
        <v>0</v>
      </c>
      <c r="K45" s="63" t="s">
        <v>13</v>
      </c>
      <c r="L45" s="20">
        <f>ROUNDUP(((D43^3*E43)/(E46^3*(E23+E25+E27+E15+E17+E19+E21))*1),3)</f>
        <v>0</v>
      </c>
      <c r="M45" s="20">
        <f>ROUND((E46/(D43+0.0001))^2*L45,3)</f>
        <v>0</v>
      </c>
      <c r="N45" s="60">
        <f>ROUND((E46/(D43+0.0001))^1*L45,3)</f>
        <v>0</v>
      </c>
      <c r="O45" s="28"/>
      <c r="P45" s="3"/>
      <c r="Q45" s="3"/>
      <c r="R45" s="3"/>
      <c r="S45" s="3"/>
      <c r="T45" s="21"/>
      <c r="U45" s="21"/>
      <c r="V45" s="3"/>
      <c r="W45" s="3"/>
      <c r="X45" s="3"/>
    </row>
    <row r="46" spans="1:24" ht="17.25">
      <c r="A46" s="31" t="s">
        <v>47</v>
      </c>
      <c r="B46" s="22"/>
      <c r="C46" s="22"/>
      <c r="D46" s="22"/>
      <c r="E46" s="24">
        <f>ROUNDUP((((D15^3*E15+D17^3*E17+D19^3*E19+D21^3*E21+D23^3*E23+D25^3*E25+D27^3*E27+D35^3*E35+D37^3*E37+D39^3*E39+D41^3*E41+D43^3*E43))/(E15+E17+E19+E21+E23+E25+E27))^0.333,0)</f>
        <v>240</v>
      </c>
      <c r="F46" s="52" t="s">
        <v>61</v>
      </c>
      <c r="G46" s="28"/>
      <c r="H46" s="7"/>
      <c r="I46" s="7"/>
      <c r="J46" s="7"/>
      <c r="K46" s="14" t="s">
        <v>75</v>
      </c>
      <c r="L46" s="11"/>
      <c r="M46" s="11"/>
      <c r="N46" s="49"/>
      <c r="O46" s="28"/>
      <c r="P46" s="3"/>
      <c r="Q46" s="3"/>
      <c r="R46" s="3"/>
      <c r="S46" s="3"/>
      <c r="T46" s="3"/>
      <c r="U46" s="3"/>
      <c r="V46" s="3"/>
      <c r="W46" s="3"/>
      <c r="X46" s="3"/>
    </row>
    <row r="47" spans="1:24" ht="12.75">
      <c r="A47" s="26"/>
      <c r="B47" s="3"/>
      <c r="C47" s="3"/>
      <c r="D47" s="3"/>
      <c r="E47" s="11" t="s">
        <v>3</v>
      </c>
      <c r="F47" s="27"/>
      <c r="G47" s="28" t="s">
        <v>14</v>
      </c>
      <c r="H47" s="20">
        <f>ROUNDDOWN(((D27^3*E27)/(E46^3*(E27+E15+E17+E19+E21+E23+E25))*1),3)</f>
        <v>0</v>
      </c>
      <c r="I47" s="20">
        <f>ROUND((E46/(D27+0.0001))^2*H47,3)</f>
        <v>0</v>
      </c>
      <c r="J47" s="20">
        <f>ROUND((E46/(D27+0.0001))^1*H47,3)</f>
        <v>0</v>
      </c>
      <c r="K47" s="11" t="s">
        <v>76</v>
      </c>
      <c r="L47" s="23">
        <f>ROUNDDOWN((SUM(H35:H47)+SUM(L37:L45))*100,0)</f>
        <v>101</v>
      </c>
      <c r="M47" s="11"/>
      <c r="N47" s="49"/>
      <c r="O47" s="28"/>
      <c r="P47" s="3"/>
      <c r="Q47" s="3"/>
      <c r="R47" s="3"/>
      <c r="S47" s="3"/>
      <c r="T47" s="3"/>
      <c r="U47" s="3"/>
      <c r="V47" s="3"/>
      <c r="W47" s="3"/>
      <c r="X47" s="3"/>
    </row>
    <row r="48" spans="1:24" ht="12.75">
      <c r="A48" s="32" t="s">
        <v>59</v>
      </c>
      <c r="B48" s="4"/>
      <c r="C48" s="4"/>
      <c r="D48" s="4"/>
      <c r="E48" s="4"/>
      <c r="F48" s="53"/>
      <c r="G48" s="28" t="s">
        <v>12</v>
      </c>
      <c r="H48" s="3"/>
      <c r="I48" s="3"/>
      <c r="J48" s="7"/>
      <c r="K48" s="42" t="s">
        <v>69</v>
      </c>
      <c r="L48" s="3"/>
      <c r="M48" s="3"/>
      <c r="N48" s="27"/>
      <c r="O48" s="28"/>
      <c r="P48" s="3"/>
      <c r="Q48" s="3"/>
      <c r="R48" s="3"/>
      <c r="S48" s="3"/>
      <c r="T48" s="3"/>
      <c r="U48" s="3"/>
      <c r="V48" s="3"/>
      <c r="W48" s="3"/>
      <c r="X48" s="3"/>
    </row>
    <row r="49" spans="1:24" ht="12.75">
      <c r="A49" s="33" t="s">
        <v>58</v>
      </c>
      <c r="B49" s="4"/>
      <c r="C49" s="4"/>
      <c r="D49" s="4"/>
      <c r="E49" s="4"/>
      <c r="F49" s="53"/>
      <c r="G49" s="28"/>
      <c r="H49" s="3"/>
      <c r="I49" s="3"/>
      <c r="J49" s="3"/>
      <c r="K49" s="3"/>
      <c r="L49" s="3"/>
      <c r="M49" s="3"/>
      <c r="N49" s="27"/>
      <c r="O49" s="28"/>
      <c r="P49" s="3"/>
      <c r="Q49" s="3"/>
      <c r="R49" s="3"/>
      <c r="S49" s="3"/>
      <c r="T49" s="3"/>
      <c r="U49" s="3"/>
      <c r="V49" s="3"/>
      <c r="W49" s="3"/>
      <c r="X49" s="3"/>
    </row>
    <row r="50" spans="1:24" ht="12.75">
      <c r="A50" s="33" t="s">
        <v>60</v>
      </c>
      <c r="B50" s="4"/>
      <c r="C50" s="4"/>
      <c r="D50" s="4"/>
      <c r="E50" s="4"/>
      <c r="F50" s="53"/>
      <c r="G50" s="28"/>
      <c r="H50" s="3"/>
      <c r="I50" s="3"/>
      <c r="J50" s="9"/>
      <c r="K50" s="3"/>
      <c r="L50" s="3"/>
      <c r="M50" s="3"/>
      <c r="N50" s="27"/>
      <c r="O50" s="28"/>
      <c r="P50" s="3"/>
      <c r="Q50" s="3"/>
      <c r="R50" s="3"/>
      <c r="S50" s="3"/>
      <c r="T50" s="3"/>
      <c r="U50" s="3"/>
      <c r="V50" s="3"/>
      <c r="W50" s="3"/>
      <c r="X50" s="3"/>
    </row>
    <row r="51" spans="1:24" ht="12.75">
      <c r="A51" s="33" t="s">
        <v>62</v>
      </c>
      <c r="B51" s="4"/>
      <c r="C51" s="4"/>
      <c r="D51" s="4"/>
      <c r="E51" s="4"/>
      <c r="F51" s="53"/>
      <c r="G51" s="28"/>
      <c r="H51" s="3"/>
      <c r="I51" s="3"/>
      <c r="J51" s="3"/>
      <c r="K51" s="6"/>
      <c r="L51" s="6"/>
      <c r="M51" s="6"/>
      <c r="N51" s="27"/>
      <c r="O51" s="28"/>
      <c r="P51" s="3"/>
      <c r="Q51" s="3"/>
      <c r="R51" s="3"/>
      <c r="S51" s="3"/>
      <c r="T51" s="3"/>
      <c r="U51" s="3"/>
      <c r="V51" s="3"/>
      <c r="W51" s="3"/>
      <c r="X51" s="3"/>
    </row>
    <row r="52" spans="1:24" ht="12.75">
      <c r="A52" s="32" t="s">
        <v>63</v>
      </c>
      <c r="B52" s="4"/>
      <c r="C52" s="4"/>
      <c r="D52" s="4"/>
      <c r="E52" s="4"/>
      <c r="F52" s="53"/>
      <c r="G52" s="28"/>
      <c r="H52" s="3"/>
      <c r="I52" s="3"/>
      <c r="J52" s="3"/>
      <c r="K52" s="3"/>
      <c r="L52" s="3"/>
      <c r="M52" s="3"/>
      <c r="N52" s="27"/>
      <c r="O52" s="28"/>
      <c r="P52" s="3"/>
      <c r="Q52" s="3"/>
      <c r="R52" s="3"/>
      <c r="S52" s="3"/>
      <c r="T52" s="3"/>
      <c r="U52" s="3"/>
      <c r="V52" s="3"/>
      <c r="W52" s="3"/>
      <c r="X52" s="3"/>
    </row>
    <row r="53" spans="1:24" ht="12.75">
      <c r="A53" s="33" t="s">
        <v>64</v>
      </c>
      <c r="B53" s="4"/>
      <c r="C53" s="4"/>
      <c r="D53" s="4"/>
      <c r="E53" s="4"/>
      <c r="F53" s="53"/>
      <c r="G53" s="28"/>
      <c r="H53" s="3"/>
      <c r="I53" s="3"/>
      <c r="J53" s="3"/>
      <c r="K53" s="3"/>
      <c r="L53" s="3"/>
      <c r="M53" s="3"/>
      <c r="N53" s="27"/>
      <c r="O53" s="28"/>
      <c r="P53" s="3"/>
      <c r="Q53" s="3"/>
      <c r="R53" s="3"/>
      <c r="S53" s="3"/>
      <c r="T53" s="3"/>
      <c r="U53" s="3"/>
      <c r="V53" s="3"/>
      <c r="W53" s="3"/>
      <c r="X53" s="3"/>
    </row>
    <row r="54" spans="1:24" ht="13.5" thickBot="1">
      <c r="A54" s="54" t="s">
        <v>78</v>
      </c>
      <c r="B54" s="55"/>
      <c r="C54" s="55"/>
      <c r="D54" s="55"/>
      <c r="E54" s="55"/>
      <c r="F54" s="56"/>
      <c r="G54" s="34"/>
      <c r="H54" s="1"/>
      <c r="I54" s="1"/>
      <c r="J54" s="1"/>
      <c r="K54" s="1"/>
      <c r="L54" s="1"/>
      <c r="M54" s="1"/>
      <c r="N54" s="35"/>
      <c r="O54" s="28"/>
      <c r="P54" s="3"/>
      <c r="Q54" s="3"/>
      <c r="R54" s="3"/>
      <c r="S54" s="3"/>
      <c r="T54" s="3"/>
      <c r="U54" s="3"/>
      <c r="V54" s="3"/>
      <c r="W54" s="3"/>
      <c r="X54" s="3"/>
    </row>
    <row r="55" spans="1:23" ht="12.75">
      <c r="A55" s="28"/>
      <c r="B55" s="3"/>
      <c r="C55" s="3"/>
      <c r="D55" s="3"/>
      <c r="E55" s="3"/>
      <c r="F55" s="3"/>
      <c r="G55" s="3"/>
      <c r="H55" s="3"/>
      <c r="I55" s="3"/>
      <c r="J55" s="3"/>
      <c r="K55" s="3"/>
      <c r="L55" s="3"/>
      <c r="M55" s="3"/>
      <c r="N55" s="3"/>
      <c r="O55" s="3"/>
      <c r="P55" s="3"/>
      <c r="Q55" s="3"/>
      <c r="R55" s="3"/>
      <c r="S55" s="3"/>
      <c r="T55" s="3"/>
      <c r="U55" s="3"/>
      <c r="V55" s="3"/>
      <c r="W55" s="3"/>
    </row>
    <row r="56" spans="7:23" ht="12.75">
      <c r="G56" s="3"/>
      <c r="H56" s="3"/>
      <c r="I56" s="3"/>
      <c r="J56" s="3"/>
      <c r="K56" s="3"/>
      <c r="L56" s="3"/>
      <c r="M56" s="3"/>
      <c r="N56" s="3"/>
      <c r="O56" s="3"/>
      <c r="P56" s="3"/>
      <c r="Q56" s="3"/>
      <c r="R56" s="3"/>
      <c r="S56" s="3"/>
      <c r="T56" s="3"/>
      <c r="U56" s="3"/>
      <c r="V56" s="3"/>
      <c r="W56" s="3"/>
    </row>
    <row r="57" spans="7:23" ht="12.75">
      <c r="G57" s="3"/>
      <c r="H57" s="3"/>
      <c r="I57" s="3"/>
      <c r="J57" s="3"/>
      <c r="K57" s="3"/>
      <c r="L57" s="3"/>
      <c r="M57" s="3"/>
      <c r="N57" s="3"/>
      <c r="O57" s="3"/>
      <c r="P57" s="3"/>
      <c r="Q57" s="3"/>
      <c r="R57" s="3"/>
      <c r="S57" s="3"/>
      <c r="T57" s="3"/>
      <c r="U57" s="3"/>
      <c r="V57" s="3"/>
      <c r="W57" s="3"/>
    </row>
    <row r="58" spans="15:23" ht="12.75">
      <c r="O58" s="3"/>
      <c r="P58" s="3"/>
      <c r="Q58" s="3"/>
      <c r="R58" s="3"/>
      <c r="S58" s="3"/>
      <c r="T58" s="3"/>
      <c r="U58" s="3"/>
      <c r="V58" s="3"/>
      <c r="W58" s="3"/>
    </row>
    <row r="59" spans="15:23" ht="12.75">
      <c r="O59" s="3"/>
      <c r="P59" s="3"/>
      <c r="Q59" s="3"/>
      <c r="R59" s="3"/>
      <c r="S59" s="3"/>
      <c r="T59" s="3"/>
      <c r="U59" s="3"/>
      <c r="V59" s="3"/>
      <c r="W59" s="3"/>
    </row>
    <row r="60" spans="15:23" ht="12.75">
      <c r="O60" s="3"/>
      <c r="P60" s="3"/>
      <c r="Q60" s="3"/>
      <c r="R60" s="3"/>
      <c r="S60" s="3"/>
      <c r="T60" s="3"/>
      <c r="U60" s="3"/>
      <c r="V60" s="3"/>
      <c r="W60" s="3"/>
    </row>
    <row r="61" spans="15:23" ht="12.75">
      <c r="O61" s="3"/>
      <c r="P61" s="3"/>
      <c r="Q61" s="3"/>
      <c r="R61" s="3"/>
      <c r="S61" s="3"/>
      <c r="T61" s="3"/>
      <c r="U61" s="3"/>
      <c r="V61" s="3"/>
      <c r="W61" s="3"/>
    </row>
    <row r="62" spans="15:23" ht="12.75">
      <c r="O62" s="3"/>
      <c r="P62" s="3"/>
      <c r="Q62" s="3"/>
      <c r="R62" s="3"/>
      <c r="S62" s="3"/>
      <c r="T62" s="3"/>
      <c r="U62" s="3"/>
      <c r="V62" s="3"/>
      <c r="W62" s="3"/>
    </row>
    <row r="63" spans="15:23" ht="12.75">
      <c r="O63" s="3"/>
      <c r="P63" s="3"/>
      <c r="Q63" s="3"/>
      <c r="R63" s="3"/>
      <c r="S63" s="3"/>
      <c r="T63" s="3"/>
      <c r="U63" s="3"/>
      <c r="V63" s="3"/>
      <c r="W63" s="3"/>
    </row>
    <row r="64" spans="15:23" ht="12.75">
      <c r="O64" s="3"/>
      <c r="P64" s="3"/>
      <c r="Q64" s="3"/>
      <c r="R64" s="3"/>
      <c r="S64" s="3"/>
      <c r="T64" s="3"/>
      <c r="U64" s="3"/>
      <c r="V64" s="3"/>
      <c r="W64" s="3"/>
    </row>
    <row r="65" spans="15:23" ht="12.75">
      <c r="O65" s="3"/>
      <c r="P65" s="3"/>
      <c r="Q65" s="3"/>
      <c r="R65" s="3"/>
      <c r="S65" s="3"/>
      <c r="T65" s="3"/>
      <c r="U65" s="3"/>
      <c r="V65" s="3"/>
      <c r="W65" s="3"/>
    </row>
    <row r="66" spans="15:23" ht="12.75">
      <c r="O66" s="3"/>
      <c r="P66" s="3"/>
      <c r="Q66" s="3"/>
      <c r="R66" s="3"/>
      <c r="S66" s="3"/>
      <c r="T66" s="3"/>
      <c r="U66" s="3"/>
      <c r="V66" s="3"/>
      <c r="W66" s="3"/>
    </row>
    <row r="67" spans="15:23" ht="12.75">
      <c r="O67" s="3"/>
      <c r="P67" s="3"/>
      <c r="Q67" s="3"/>
      <c r="R67" s="3"/>
      <c r="S67" s="3"/>
      <c r="T67" s="3"/>
      <c r="U67" s="3"/>
      <c r="V67" s="3"/>
      <c r="W67" s="3"/>
    </row>
    <row r="68" spans="15:23" ht="12.75">
      <c r="O68" s="3"/>
      <c r="P68" s="3"/>
      <c r="Q68" s="3"/>
      <c r="R68" s="3"/>
      <c r="S68" s="3"/>
      <c r="T68" s="3"/>
      <c r="U68" s="3"/>
      <c r="V68" s="3"/>
      <c r="W68" s="3"/>
    </row>
    <row r="69" spans="15:23" ht="12.75">
      <c r="O69" s="3"/>
      <c r="P69" s="3"/>
      <c r="Q69" s="3"/>
      <c r="R69" s="3"/>
      <c r="S69" s="3"/>
      <c r="T69" s="3"/>
      <c r="U69" s="3"/>
      <c r="V69" s="3"/>
      <c r="W69" s="3"/>
    </row>
    <row r="70" spans="15:23" ht="12.75">
      <c r="O70" s="3"/>
      <c r="P70" s="3"/>
      <c r="Q70" s="3"/>
      <c r="R70" s="3"/>
      <c r="S70" s="3"/>
      <c r="T70" s="3"/>
      <c r="U70" s="3"/>
      <c r="V70" s="3"/>
      <c r="W70" s="3"/>
    </row>
    <row r="71" spans="15:23" ht="12.75">
      <c r="O71" s="3"/>
      <c r="P71" s="3"/>
      <c r="Q71" s="3"/>
      <c r="R71" s="3"/>
      <c r="S71" s="3"/>
      <c r="T71" s="3"/>
      <c r="U71" s="3"/>
      <c r="V71" s="3"/>
      <c r="W71" s="3"/>
    </row>
    <row r="72" spans="15:23" ht="12.75">
      <c r="O72" s="3"/>
      <c r="P72" s="3"/>
      <c r="Q72" s="3"/>
      <c r="R72" s="3"/>
      <c r="S72" s="3"/>
      <c r="T72" s="3"/>
      <c r="U72" s="3"/>
      <c r="V72" s="3"/>
      <c r="W72" s="3"/>
    </row>
    <row r="73" spans="15:23" ht="12.75">
      <c r="O73" s="3"/>
      <c r="P73" s="3"/>
      <c r="Q73" s="3"/>
      <c r="R73" s="3"/>
      <c r="S73" s="3"/>
      <c r="T73" s="3"/>
      <c r="U73" s="3"/>
      <c r="V73" s="3"/>
      <c r="W73" s="3"/>
    </row>
    <row r="74" spans="15:23" ht="12.75">
      <c r="O74" s="3"/>
      <c r="P74" s="3"/>
      <c r="Q74" s="3"/>
      <c r="R74" s="3"/>
      <c r="S74" s="3"/>
      <c r="T74" s="3"/>
      <c r="U74" s="3"/>
      <c r="V74" s="3"/>
      <c r="W74" s="3"/>
    </row>
    <row r="75" spans="15:23" ht="12.75">
      <c r="O75" s="3"/>
      <c r="P75" s="3"/>
      <c r="Q75" s="3"/>
      <c r="R75" s="3"/>
      <c r="S75" s="3"/>
      <c r="T75" s="3"/>
      <c r="U75" s="3"/>
      <c r="V75" s="3"/>
      <c r="W75" s="3"/>
    </row>
    <row r="76" spans="15:23" ht="12.75">
      <c r="O76" s="3"/>
      <c r="P76" s="3"/>
      <c r="Q76" s="3"/>
      <c r="R76" s="3"/>
      <c r="S76" s="3"/>
      <c r="T76" s="3"/>
      <c r="U76" s="3"/>
      <c r="V76" s="3"/>
      <c r="W76" s="3"/>
    </row>
    <row r="77" spans="15:23" ht="12.75">
      <c r="O77" s="3"/>
      <c r="P77" s="3"/>
      <c r="Q77" s="3"/>
      <c r="R77" s="3"/>
      <c r="S77" s="3"/>
      <c r="T77" s="3"/>
      <c r="U77" s="3"/>
      <c r="V77" s="3"/>
      <c r="W77" s="3"/>
    </row>
  </sheetData>
  <sheetProtection/>
  <mergeCells count="1">
    <mergeCell ref="K35:N35"/>
  </mergeCells>
  <printOptions/>
  <pageMargins left="0.787401575" right="0.787401575" top="0.984251969" bottom="0.984251969"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Cellular Glass Engineering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Heinz Bangerter</dc:creator>
  <cp:keywords/>
  <dc:description/>
  <cp:lastModifiedBy>Heinz</cp:lastModifiedBy>
  <cp:lastPrinted>2014-05-22T12:15:43Z</cp:lastPrinted>
  <dcterms:created xsi:type="dcterms:W3CDTF">2013-05-09T08:41:57Z</dcterms:created>
  <dcterms:modified xsi:type="dcterms:W3CDTF">2015-12-03T13:14:48Z</dcterms:modified>
  <cp:category/>
  <cp:version/>
  <cp:contentType/>
  <cp:contentStatus/>
</cp:coreProperties>
</file>